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5 R &amp; P National Junior Olympics/"/>
    </mc:Choice>
  </mc:AlternateContent>
  <xr:revisionPtr revIDLastSave="0" documentId="8_{0D463775-9BB4-4E57-BB78-D3D2E649DB9B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MSprt" sheetId="11" r:id="rId1"/>
    <sheet name="WSprt" sheetId="9" r:id="rId2"/>
    <sheet name="MAR" sheetId="6" r:id="rId3"/>
    <sheet name="WAR" sheetId="1" r:id="rId4"/>
    <sheet name="Para" sheetId="2" r:id="rId5"/>
    <sheet name="M3x20" sheetId="7" r:id="rId6"/>
    <sheet name="W3x20" sheetId="5" r:id="rId7"/>
    <sheet name="MAP" sheetId="8" r:id="rId8"/>
    <sheet name="WAP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8" i="2" l="1"/>
  <c r="M58" i="2"/>
  <c r="V58" i="2" s="1"/>
  <c r="U57" i="2"/>
  <c r="M57" i="2"/>
  <c r="V57" i="2" s="1"/>
  <c r="U50" i="2"/>
  <c r="M50" i="2"/>
  <c r="V50" i="2" s="1"/>
  <c r="E58" i="2"/>
  <c r="E57" i="2"/>
  <c r="U65" i="2"/>
  <c r="W65" i="2" s="1"/>
  <c r="M65" i="2"/>
  <c r="L64" i="2"/>
  <c r="M64" i="2"/>
  <c r="U17" i="2"/>
  <c r="V17" i="2" s="1"/>
  <c r="U18" i="2"/>
  <c r="V18" i="2" s="1"/>
  <c r="U16" i="2"/>
  <c r="V16" i="2" s="1"/>
  <c r="T72" i="2"/>
  <c r="S72" i="2"/>
  <c r="R72" i="2"/>
  <c r="Q72" i="2"/>
  <c r="P72" i="2"/>
  <c r="O72" i="2"/>
  <c r="F45" i="9"/>
  <c r="E45" i="9"/>
  <c r="F41" i="9"/>
  <c r="E41" i="9"/>
  <c r="F39" i="9"/>
  <c r="E39" i="9"/>
  <c r="F44" i="9"/>
  <c r="E44" i="9"/>
  <c r="F40" i="9"/>
  <c r="E40" i="9"/>
  <c r="F42" i="9"/>
  <c r="E42" i="9"/>
  <c r="F35" i="9"/>
  <c r="E35" i="9"/>
  <c r="F36" i="9"/>
  <c r="E36" i="9"/>
  <c r="F33" i="9"/>
  <c r="E33" i="9"/>
  <c r="F37" i="9"/>
  <c r="E37" i="9"/>
  <c r="F43" i="9"/>
  <c r="E43" i="9"/>
  <c r="F38" i="9"/>
  <c r="E38" i="9"/>
  <c r="F34" i="9"/>
  <c r="E34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4" i="9"/>
  <c r="E24" i="9"/>
  <c r="F21" i="9"/>
  <c r="E21" i="9"/>
  <c r="F25" i="9"/>
  <c r="E25" i="9"/>
  <c r="F19" i="9"/>
  <c r="E19" i="9"/>
  <c r="F18" i="9"/>
  <c r="E18" i="9"/>
  <c r="F22" i="9"/>
  <c r="E22" i="9"/>
  <c r="F23" i="9"/>
  <c r="E23" i="9"/>
  <c r="F20" i="9"/>
  <c r="E20" i="9"/>
  <c r="E18" i="2"/>
  <c r="E17" i="2"/>
  <c r="E16" i="2"/>
  <c r="E17" i="1"/>
  <c r="M8" i="2"/>
  <c r="M29" i="2"/>
  <c r="L29" i="2"/>
  <c r="K29" i="2"/>
  <c r="J29" i="2"/>
  <c r="I29" i="2"/>
  <c r="H29" i="2"/>
  <c r="G29" i="2"/>
  <c r="M27" i="2"/>
  <c r="L27" i="2"/>
  <c r="K27" i="2"/>
  <c r="J27" i="2"/>
  <c r="I27" i="2"/>
  <c r="H27" i="2"/>
  <c r="G27" i="2"/>
  <c r="M26" i="2"/>
  <c r="L26" i="2"/>
  <c r="K26" i="2"/>
  <c r="J26" i="2"/>
  <c r="I26" i="2"/>
  <c r="H26" i="2"/>
  <c r="G26" i="2"/>
  <c r="M25" i="2"/>
  <c r="L25" i="2"/>
  <c r="K25" i="2"/>
  <c r="J25" i="2"/>
  <c r="I25" i="2"/>
  <c r="H25" i="2"/>
  <c r="G25" i="2"/>
  <c r="E29" i="2"/>
  <c r="E27" i="2"/>
  <c r="E26" i="2"/>
  <c r="E25" i="2"/>
  <c r="M7" i="2"/>
  <c r="L7" i="2"/>
  <c r="K7" i="2"/>
  <c r="J7" i="2"/>
  <c r="I7" i="2"/>
  <c r="H7" i="2"/>
  <c r="G7" i="2"/>
  <c r="U64" i="2" l="1"/>
  <c r="W64" i="2" s="1"/>
  <c r="U72" i="2"/>
  <c r="L72" i="2"/>
  <c r="K72" i="2"/>
  <c r="J72" i="2"/>
  <c r="H72" i="2"/>
  <c r="I72" i="2"/>
  <c r="G72" i="2"/>
  <c r="E17" i="6"/>
  <c r="U19" i="8"/>
  <c r="W19" i="8" s="1"/>
  <c r="X19" i="8"/>
  <c r="U25" i="8"/>
  <c r="W25" i="8"/>
  <c r="X25" i="8"/>
  <c r="U20" i="8"/>
  <c r="W20" i="8"/>
  <c r="X20" i="8"/>
  <c r="U23" i="8"/>
  <c r="W23" i="8"/>
  <c r="X23" i="8"/>
  <c r="U26" i="8"/>
  <c r="W26" i="8" s="1"/>
  <c r="X26" i="8"/>
  <c r="U24" i="8"/>
  <c r="W24" i="8"/>
  <c r="X24" i="8"/>
  <c r="U21" i="8"/>
  <c r="W21" i="8"/>
  <c r="X21" i="8"/>
  <c r="U29" i="8"/>
  <c r="W29" i="8"/>
  <c r="X29" i="8"/>
  <c r="U28" i="8"/>
  <c r="W28" i="8" s="1"/>
  <c r="X28" i="8"/>
  <c r="U22" i="8"/>
  <c r="W22" i="8"/>
  <c r="X22" i="8"/>
  <c r="U30" i="8"/>
  <c r="W30" i="8" s="1"/>
  <c r="X30" i="8"/>
  <c r="U27" i="8"/>
  <c r="W27" i="8"/>
  <c r="X27" i="8"/>
  <c r="U31" i="8"/>
  <c r="W31" i="8" s="1"/>
  <c r="X31" i="8"/>
  <c r="U34" i="8"/>
  <c r="W34" i="8"/>
  <c r="X34" i="8"/>
  <c r="U33" i="8"/>
  <c r="W33" i="8" s="1"/>
  <c r="X33" i="8"/>
  <c r="U40" i="8"/>
  <c r="W40" i="8"/>
  <c r="X40" i="8"/>
  <c r="U36" i="8"/>
  <c r="W36" i="8" s="1"/>
  <c r="X36" i="8"/>
  <c r="U32" i="8"/>
  <c r="W32" i="8"/>
  <c r="X32" i="8"/>
  <c r="U35" i="8"/>
  <c r="W35" i="8" s="1"/>
  <c r="X35" i="8"/>
  <c r="U38" i="8"/>
  <c r="W38" i="8"/>
  <c r="X38" i="8"/>
  <c r="U37" i="8"/>
  <c r="W37" i="8" s="1"/>
  <c r="X37" i="8"/>
  <c r="U42" i="8"/>
  <c r="W42" i="8"/>
  <c r="X42" i="8"/>
  <c r="U41" i="8"/>
  <c r="W41" i="8" s="1"/>
  <c r="X41" i="8"/>
  <c r="U39" i="8"/>
  <c r="W39" i="8"/>
  <c r="X39" i="8"/>
  <c r="U45" i="8"/>
  <c r="W45" i="8" s="1"/>
  <c r="X45" i="8"/>
  <c r="U44" i="8"/>
  <c r="W44" i="8"/>
  <c r="X44" i="8"/>
  <c r="U43" i="8"/>
  <c r="W43" i="8" s="1"/>
  <c r="X43" i="8"/>
  <c r="U46" i="8"/>
  <c r="W46" i="8"/>
  <c r="X46" i="8"/>
  <c r="U48" i="8"/>
  <c r="W48" i="8" s="1"/>
  <c r="X48" i="8"/>
  <c r="U58" i="8"/>
  <c r="W58" i="8"/>
  <c r="X58" i="8"/>
  <c r="U51" i="8"/>
  <c r="W51" i="8" s="1"/>
  <c r="X51" i="8"/>
  <c r="U56" i="8"/>
  <c r="W56" i="8"/>
  <c r="X56" i="8"/>
  <c r="U57" i="8"/>
  <c r="W57" i="8" s="1"/>
  <c r="X57" i="8"/>
  <c r="U49" i="8"/>
  <c r="W49" i="8"/>
  <c r="X49" i="8"/>
  <c r="U47" i="8"/>
  <c r="W47" i="8" s="1"/>
  <c r="X47" i="8"/>
  <c r="U54" i="8"/>
  <c r="W54" i="8"/>
  <c r="X54" i="8"/>
  <c r="U71" i="8"/>
  <c r="W71" i="8" s="1"/>
  <c r="X71" i="8"/>
  <c r="U53" i="8"/>
  <c r="W53" i="8"/>
  <c r="X53" i="8"/>
  <c r="U55" i="8"/>
  <c r="W55" i="8" s="1"/>
  <c r="X55" i="8"/>
  <c r="U59" i="8"/>
  <c r="W59" i="8"/>
  <c r="X59" i="8"/>
  <c r="U50" i="8"/>
  <c r="W50" i="8" s="1"/>
  <c r="X50" i="8"/>
  <c r="U61" i="8"/>
  <c r="W61" i="8"/>
  <c r="X61" i="8"/>
  <c r="U63" i="8"/>
  <c r="W63" i="8" s="1"/>
  <c r="X63" i="8"/>
  <c r="U52" i="8"/>
  <c r="W52" i="8"/>
  <c r="X52" i="8"/>
  <c r="U62" i="8"/>
  <c r="W62" i="8" s="1"/>
  <c r="X62" i="8"/>
  <c r="U70" i="8"/>
  <c r="W70" i="8"/>
  <c r="X70" i="8"/>
  <c r="U78" i="8"/>
  <c r="W78" i="8" s="1"/>
  <c r="X78" i="8"/>
  <c r="U69" i="8"/>
  <c r="W69" i="8"/>
  <c r="X69" i="8"/>
  <c r="U67" i="8"/>
  <c r="W67" i="8" s="1"/>
  <c r="X67" i="8"/>
  <c r="U65" i="8"/>
  <c r="W65" i="8"/>
  <c r="X65" i="8"/>
  <c r="U60" i="8"/>
  <c r="W60" i="8" s="1"/>
  <c r="X60" i="8"/>
  <c r="U66" i="8"/>
  <c r="W66" i="8"/>
  <c r="X66" i="8"/>
  <c r="U68" i="8"/>
  <c r="W68" i="8" s="1"/>
  <c r="X68" i="8"/>
  <c r="U75" i="8"/>
  <c r="W75" i="8"/>
  <c r="X75" i="8"/>
  <c r="U74" i="8"/>
  <c r="W74" i="8" s="1"/>
  <c r="X74" i="8"/>
  <c r="U73" i="8"/>
  <c r="W73" i="8"/>
  <c r="X73" i="8"/>
  <c r="U64" i="8"/>
  <c r="W64" i="8" s="1"/>
  <c r="X64" i="8"/>
  <c r="U72" i="8"/>
  <c r="W72" i="8"/>
  <c r="X72" i="8"/>
  <c r="U77" i="8"/>
  <c r="W77" i="8" s="1"/>
  <c r="X77" i="8"/>
  <c r="U81" i="8"/>
  <c r="W81" i="8"/>
  <c r="X81" i="8"/>
  <c r="U76" i="8"/>
  <c r="W76" i="8" s="1"/>
  <c r="X76" i="8"/>
  <c r="U87" i="8"/>
  <c r="W87" i="8"/>
  <c r="X87" i="8"/>
  <c r="U79" i="8"/>
  <c r="W79" i="8" s="1"/>
  <c r="X79" i="8"/>
  <c r="U82" i="8"/>
  <c r="W82" i="8"/>
  <c r="X82" i="8"/>
  <c r="U84" i="8"/>
  <c r="W84" i="8" s="1"/>
  <c r="X84" i="8"/>
  <c r="U80" i="8"/>
  <c r="W80" i="8"/>
  <c r="X80" i="8"/>
  <c r="U85" i="8"/>
  <c r="W85" i="8" s="1"/>
  <c r="X85" i="8"/>
  <c r="U83" i="8"/>
  <c r="W83" i="8"/>
  <c r="X83" i="8"/>
  <c r="U86" i="8"/>
  <c r="W86" i="8" s="1"/>
  <c r="X86" i="8"/>
  <c r="U90" i="8"/>
  <c r="W90" i="8"/>
  <c r="X90" i="8"/>
  <c r="U88" i="8"/>
  <c r="W88" i="8" s="1"/>
  <c r="X88" i="8"/>
  <c r="U89" i="8"/>
  <c r="W89" i="8"/>
  <c r="X89" i="8"/>
  <c r="U91" i="8"/>
  <c r="W91" i="8" s="1"/>
  <c r="X91" i="8"/>
  <c r="U92" i="8"/>
  <c r="W92" i="8"/>
  <c r="X92" i="8"/>
  <c r="X18" i="8"/>
  <c r="U18" i="8"/>
  <c r="W18" i="8"/>
  <c r="M72" i="2" l="1"/>
  <c r="W72" i="2" s="1"/>
</calcChain>
</file>

<file path=xl/sharedStrings.xml><?xml version="1.0" encoding="utf-8"?>
<sst xmlns="http://schemas.openxmlformats.org/spreadsheetml/2006/main" count="7829" uniqueCount="1721">
  <si>
    <t>Bib</t>
  </si>
  <si>
    <t>First</t>
  </si>
  <si>
    <t>Last</t>
  </si>
  <si>
    <t>Age</t>
  </si>
  <si>
    <t>State</t>
  </si>
  <si>
    <t>Savannah</t>
  </si>
  <si>
    <t>OK</t>
  </si>
  <si>
    <t>Azalia</t>
  </si>
  <si>
    <t>TX</t>
  </si>
  <si>
    <t>Natalie</t>
  </si>
  <si>
    <t>PA</t>
  </si>
  <si>
    <t>Simr</t>
  </si>
  <si>
    <t>CA</t>
  </si>
  <si>
    <t>Mattie</t>
  </si>
  <si>
    <t>GA</t>
  </si>
  <si>
    <t>Abby</t>
  </si>
  <si>
    <t>VT</t>
  </si>
  <si>
    <t>Delilah</t>
  </si>
  <si>
    <t>OH</t>
  </si>
  <si>
    <t>Kelsey</t>
  </si>
  <si>
    <t>CO</t>
  </si>
  <si>
    <t>Hypatia</t>
  </si>
  <si>
    <t>Edith</t>
  </si>
  <si>
    <t>OR</t>
  </si>
  <si>
    <t>Christina</t>
  </si>
  <si>
    <t>VA</t>
  </si>
  <si>
    <t>Eva</t>
  </si>
  <si>
    <t>IN</t>
  </si>
  <si>
    <t>ID</t>
  </si>
  <si>
    <t>Kinzey</t>
  </si>
  <si>
    <t>Cora</t>
  </si>
  <si>
    <t>MD</t>
  </si>
  <si>
    <t>Maryjane</t>
  </si>
  <si>
    <t>Sarah</t>
  </si>
  <si>
    <t>Elizabeth</t>
  </si>
  <si>
    <t>Ivy</t>
  </si>
  <si>
    <t>NY</t>
  </si>
  <si>
    <t>Noah</t>
  </si>
  <si>
    <t>AK</t>
  </si>
  <si>
    <t>Sophia</t>
  </si>
  <si>
    <t>Marley</t>
  </si>
  <si>
    <t>AL</t>
  </si>
  <si>
    <t>Ysabelle</t>
  </si>
  <si>
    <t>Gracie</t>
  </si>
  <si>
    <t>AR</t>
  </si>
  <si>
    <t>Alexa</t>
  </si>
  <si>
    <t>NJ</t>
  </si>
  <si>
    <t>Karlie</t>
  </si>
  <si>
    <t>Makenzie</t>
  </si>
  <si>
    <t>Aubrey</t>
  </si>
  <si>
    <t>Annika</t>
  </si>
  <si>
    <t>Marissa</t>
  </si>
  <si>
    <t>Hannah</t>
  </si>
  <si>
    <t>CT</t>
  </si>
  <si>
    <t>Alyson</t>
  </si>
  <si>
    <t>Kelly</t>
  </si>
  <si>
    <t>Haley</t>
  </si>
  <si>
    <t>Shannon</t>
  </si>
  <si>
    <t>Karis</t>
  </si>
  <si>
    <t>Viola</t>
  </si>
  <si>
    <t>Megan</t>
  </si>
  <si>
    <t>MN</t>
  </si>
  <si>
    <t>HI</t>
  </si>
  <si>
    <t>Camryn</t>
  </si>
  <si>
    <t>Lily</t>
  </si>
  <si>
    <t>Victoria</t>
  </si>
  <si>
    <t>LA</t>
  </si>
  <si>
    <t>Riley</t>
  </si>
  <si>
    <t>Mackenzie</t>
  </si>
  <si>
    <t>MT</t>
  </si>
  <si>
    <t>Susan</t>
  </si>
  <si>
    <t>Roxanne</t>
  </si>
  <si>
    <t>Mia</t>
  </si>
  <si>
    <t>MA</t>
  </si>
  <si>
    <t>AZ</t>
  </si>
  <si>
    <t>Brianna</t>
  </si>
  <si>
    <t>Elisa</t>
  </si>
  <si>
    <t>Ainsley</t>
  </si>
  <si>
    <t>MO</t>
  </si>
  <si>
    <t>Carley</t>
  </si>
  <si>
    <t>Lea</t>
  </si>
  <si>
    <t>Emily</t>
  </si>
  <si>
    <t>Josie</t>
  </si>
  <si>
    <t>SD</t>
  </si>
  <si>
    <t>Emma</t>
  </si>
  <si>
    <t>Naomi</t>
  </si>
  <si>
    <t>Mallory</t>
  </si>
  <si>
    <t>TN</t>
  </si>
  <si>
    <t>Alexandria</t>
  </si>
  <si>
    <t>Lillian</t>
  </si>
  <si>
    <t>Bethany</t>
  </si>
  <si>
    <t>Madison</t>
  </si>
  <si>
    <t>WA</t>
  </si>
  <si>
    <t>Ensley</t>
  </si>
  <si>
    <t>Ava</t>
  </si>
  <si>
    <t>NH</t>
  </si>
  <si>
    <t>FL</t>
  </si>
  <si>
    <t>IL</t>
  </si>
  <si>
    <t>Jadyn</t>
  </si>
  <si>
    <t>Brooklyn</t>
  </si>
  <si>
    <t>Alyssa</t>
  </si>
  <si>
    <t>Aditi</t>
  </si>
  <si>
    <t>Kamdyn</t>
  </si>
  <si>
    <t>Avana</t>
  </si>
  <si>
    <t>Addison</t>
  </si>
  <si>
    <t>Brooklynne</t>
  </si>
  <si>
    <t>Maisyn</t>
  </si>
  <si>
    <t>MI</t>
  </si>
  <si>
    <t>Kenlee</t>
  </si>
  <si>
    <t>SC</t>
  </si>
  <si>
    <t>Caroline</t>
  </si>
  <si>
    <t>Chloe</t>
  </si>
  <si>
    <t>Elijah</t>
  </si>
  <si>
    <t>Katie</t>
  </si>
  <si>
    <t>ND</t>
  </si>
  <si>
    <t>RI</t>
  </si>
  <si>
    <t>Kameron</t>
  </si>
  <si>
    <t>Taylor</t>
  </si>
  <si>
    <t>Gretchen</t>
  </si>
  <si>
    <t>KY</t>
  </si>
  <si>
    <t>Bremen</t>
  </si>
  <si>
    <t>Rachael</t>
  </si>
  <si>
    <t>Mikole</t>
  </si>
  <si>
    <t>Carlee</t>
  </si>
  <si>
    <t>Charlotte</t>
  </si>
  <si>
    <t>NM</t>
  </si>
  <si>
    <t>Ashlyn</t>
  </si>
  <si>
    <t>Grace</t>
  </si>
  <si>
    <t>Prisha</t>
  </si>
  <si>
    <t>Katlyn</t>
  </si>
  <si>
    <t>Ashley</t>
  </si>
  <si>
    <t>Casia</t>
  </si>
  <si>
    <t>Martha</t>
  </si>
  <si>
    <t>Emrie</t>
  </si>
  <si>
    <t>Claudia</t>
  </si>
  <si>
    <t>Morgan</t>
  </si>
  <si>
    <t>Anna</t>
  </si>
  <si>
    <t>Hailey</t>
  </si>
  <si>
    <t>WI</t>
  </si>
  <si>
    <t>Sadie</t>
  </si>
  <si>
    <t>Naya</t>
  </si>
  <si>
    <t>Briley</t>
  </si>
  <si>
    <t>Diana</t>
  </si>
  <si>
    <t>Gabrielle</t>
  </si>
  <si>
    <t>Abigail</t>
  </si>
  <si>
    <t>Isabella</t>
  </si>
  <si>
    <t>Isabelle</t>
  </si>
  <si>
    <t>Katelyn</t>
  </si>
  <si>
    <t>MS</t>
  </si>
  <si>
    <t>Cala</t>
  </si>
  <si>
    <t>WV</t>
  </si>
  <si>
    <t>Meredith</t>
  </si>
  <si>
    <t>Alivia</t>
  </si>
  <si>
    <t>Piper</t>
  </si>
  <si>
    <t>Meghan</t>
  </si>
  <si>
    <t>Allison</t>
  </si>
  <si>
    <t>Gabriela</t>
  </si>
  <si>
    <t>Kayla</t>
  </si>
  <si>
    <t>Gabriella</t>
  </si>
  <si>
    <t>Rank</t>
  </si>
  <si>
    <t>M1</t>
  </si>
  <si>
    <t>M2</t>
  </si>
  <si>
    <t>Total</t>
  </si>
  <si>
    <t>10m Air Rifle Women Results</t>
  </si>
  <si>
    <t>Danjela</t>
  </si>
  <si>
    <t>R3 10m Air Rifle Prone Mixed SH1 Results</t>
  </si>
  <si>
    <t>R5 10m Air Rifle Prone Mixed SH2 Results</t>
  </si>
  <si>
    <t>Final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</si>
  <si>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</si>
  <si>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</si>
  <si>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</si>
  <si>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</si>
  <si>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</si>
  <si>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</si>
  <si>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</si>
  <si>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</si>
  <si>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</si>
  <si>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Delilah Muzik</t>
  </si>
  <si>
    <t>Jadon</t>
  </si>
  <si>
    <t>Emme Walrath</t>
  </si>
  <si>
    <t>Mackenzie Kring</t>
  </si>
  <si>
    <t>U21</t>
  </si>
  <si>
    <t>U18</t>
  </si>
  <si>
    <t>U15</t>
  </si>
  <si>
    <t>Maggie</t>
  </si>
  <si>
    <t>Laila</t>
  </si>
  <si>
    <t>Rhiannon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</si>
  <si>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</si>
  <si>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</si>
  <si>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</si>
  <si>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</si>
  <si>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</si>
  <si>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</si>
  <si>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</si>
  <si>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</si>
  <si>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</si>
  <si>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Rylie Passmore</t>
  </si>
  <si>
    <t>Ashlyn Blake</t>
  </si>
  <si>
    <t>Hypatia Shen</t>
  </si>
  <si>
    <t>Simr Sandhu</t>
  </si>
  <si>
    <t>Katie Zaun</t>
  </si>
  <si>
    <t>Lauren Hurley</t>
  </si>
  <si>
    <t>Landon</t>
  </si>
  <si>
    <t>10m Air Rifle Men Results</t>
  </si>
  <si>
    <t>R4 10m Air Rifle Standing Mixed SH2 Results</t>
  </si>
  <si>
    <t>Henry</t>
  </si>
  <si>
    <t>Alexander</t>
  </si>
  <si>
    <t>Grayson</t>
  </si>
  <si>
    <t>Braden</t>
  </si>
  <si>
    <t>Jared</t>
  </si>
  <si>
    <t>Teagan</t>
  </si>
  <si>
    <t>James</t>
  </si>
  <si>
    <t>Ethan</t>
  </si>
  <si>
    <t>Nathan</t>
  </si>
  <si>
    <t>Everett</t>
  </si>
  <si>
    <t>Dylan</t>
  </si>
  <si>
    <t>Cohen</t>
  </si>
  <si>
    <t>Jacob</t>
  </si>
  <si>
    <t>Wyatt</t>
  </si>
  <si>
    <t>Samuel</t>
  </si>
  <si>
    <t>Chris</t>
  </si>
  <si>
    <t>Matthew</t>
  </si>
  <si>
    <t>Hunter</t>
  </si>
  <si>
    <t>Logan</t>
  </si>
  <si>
    <t>Marshall</t>
  </si>
  <si>
    <t>Griffin</t>
  </si>
  <si>
    <t>Andrew</t>
  </si>
  <si>
    <t>Nicholas</t>
  </si>
  <si>
    <t>William</t>
  </si>
  <si>
    <t>Anthony</t>
  </si>
  <si>
    <t>Weiss</t>
  </si>
  <si>
    <t>Casey</t>
  </si>
  <si>
    <t>Ryan</t>
  </si>
  <si>
    <t>NC</t>
  </si>
  <si>
    <t>Arkin</t>
  </si>
  <si>
    <t>Charles</t>
  </si>
  <si>
    <t>Corbin</t>
  </si>
  <si>
    <t>Neilan</t>
  </si>
  <si>
    <t>Joshua</t>
  </si>
  <si>
    <t>Mausten</t>
  </si>
  <si>
    <t>Tyler</t>
  </si>
  <si>
    <t>Brady</t>
  </si>
  <si>
    <t>Micah</t>
  </si>
  <si>
    <t>Nikhil</t>
  </si>
  <si>
    <t>Jack</t>
  </si>
  <si>
    <t>Devin</t>
  </si>
  <si>
    <t>Zachary</t>
  </si>
  <si>
    <t>Tyler Wee</t>
  </si>
  <si>
    <t>Jacob Wisman</t>
  </si>
  <si>
    <t>Samuel Adkins</t>
  </si>
  <si>
    <t>Logan Sanchez</t>
  </si>
  <si>
    <t>Arkin Arranza</t>
  </si>
  <si>
    <t>Brady Svinky</t>
  </si>
  <si>
    <t>Braden Peiser</t>
  </si>
  <si>
    <t>Griffin Lake</t>
  </si>
  <si>
    <t>Chris Jennings</t>
  </si>
  <si>
    <t>Abhinav</t>
  </si>
  <si>
    <t>Klein</t>
  </si>
  <si>
    <t>Michael</t>
  </si>
  <si>
    <t>Dalton</t>
  </si>
  <si>
    <t>Rushil</t>
  </si>
  <si>
    <t>Pruitt</t>
  </si>
  <si>
    <t>Benjamin</t>
  </si>
  <si>
    <t>Aidan</t>
  </si>
  <si>
    <t>Oliver</t>
  </si>
  <si>
    <t>Mason</t>
  </si>
  <si>
    <t>Jackson</t>
  </si>
  <si>
    <t>Kyle</t>
  </si>
  <si>
    <t>Joseph</t>
  </si>
  <si>
    <t>John</t>
  </si>
  <si>
    <t>Hayden</t>
  </si>
  <si>
    <t>Beck</t>
  </si>
  <si>
    <t>Dominic</t>
  </si>
  <si>
    <t>KS</t>
  </si>
  <si>
    <t>Deitrich</t>
  </si>
  <si>
    <t>Caden</t>
  </si>
  <si>
    <t>Quinn</t>
  </si>
  <si>
    <t>WY</t>
  </si>
  <si>
    <t>Austin</t>
  </si>
  <si>
    <t>Carter</t>
  </si>
  <si>
    <t>Ben</t>
  </si>
  <si>
    <t>UT</t>
  </si>
  <si>
    <t>Cyrus</t>
  </si>
  <si>
    <t>Ian</t>
  </si>
  <si>
    <t>April 13 - 15</t>
  </si>
  <si>
    <t>x2</t>
  </si>
  <si>
    <t>Ariana</t>
  </si>
  <si>
    <t>Cadence</t>
  </si>
  <si>
    <t>Leah</t>
  </si>
  <si>
    <t>Danae</t>
  </si>
  <si>
    <t>Ankita</t>
  </si>
  <si>
    <t>Lucia</t>
  </si>
  <si>
    <t>Maral</t>
  </si>
  <si>
    <t>Alexis</t>
  </si>
  <si>
    <t>Olivia</t>
  </si>
  <si>
    <t>Nina</t>
  </si>
  <si>
    <t>Mehr</t>
  </si>
  <si>
    <t>Rachel</t>
  </si>
  <si>
    <t>Scarlett</t>
  </si>
  <si>
    <t>Jireh</t>
  </si>
  <si>
    <t>Hana</t>
  </si>
  <si>
    <t>Saanvi</t>
  </si>
  <si>
    <t>Jia</t>
  </si>
  <si>
    <t>Anjali</t>
  </si>
  <si>
    <t>Junming</t>
  </si>
  <si>
    <t>Cash</t>
  </si>
  <si>
    <t>Tayven</t>
  </si>
  <si>
    <t>Silas</t>
  </si>
  <si>
    <t>ME</t>
  </si>
  <si>
    <t>Terry</t>
  </si>
  <si>
    <t>Seohoo</t>
  </si>
  <si>
    <t>Seamus</t>
  </si>
  <si>
    <t>Aaron</t>
  </si>
  <si>
    <t>Bryce</t>
  </si>
  <si>
    <t>Jake</t>
  </si>
  <si>
    <t>Mark</t>
  </si>
  <si>
    <t>Ammar</t>
  </si>
  <si>
    <t>TQ</t>
  </si>
  <si>
    <t>Walter</t>
  </si>
  <si>
    <t>Evan</t>
  </si>
  <si>
    <t>Nick</t>
  </si>
  <si>
    <t>Reese</t>
  </si>
  <si>
    <t>Ty</t>
  </si>
  <si>
    <t>Marcus</t>
  </si>
  <si>
    <t>Isaac</t>
  </si>
  <si>
    <t>Arjun</t>
  </si>
  <si>
    <t>Haden</t>
  </si>
  <si>
    <t>Blake</t>
  </si>
  <si>
    <t>Trevor</t>
  </si>
  <si>
    <t>Anan</t>
  </si>
  <si>
    <t>Colton</t>
  </si>
  <si>
    <t>Luke</t>
  </si>
  <si>
    <t>Elie</t>
  </si>
  <si>
    <t>Thomas</t>
  </si>
  <si>
    <t>Albert</t>
  </si>
  <si>
    <t>Robert</t>
  </si>
  <si>
    <t>Rishi</t>
  </si>
  <si>
    <t>Ella</t>
  </si>
  <si>
    <t>Eva Allan</t>
  </si>
  <si>
    <t>Rachel Kim</t>
  </si>
  <si>
    <t>Lucia Kim</t>
  </si>
  <si>
    <t>Jia Lee</t>
  </si>
  <si>
    <t>Nathan Lim</t>
  </si>
  <si>
    <t>Joseph Koh</t>
  </si>
  <si>
    <t>Nathan Bae</t>
  </si>
  <si>
    <t>William Regala</t>
  </si>
  <si>
    <t>Mark Shen</t>
  </si>
  <si>
    <t>Walter Armitage</t>
  </si>
  <si>
    <t>Terry Hur</t>
  </si>
  <si>
    <t>Blake Hankins</t>
  </si>
  <si>
    <t>Dominic Quintino</t>
  </si>
  <si>
    <t>Anjali Deokule</t>
  </si>
  <si>
    <t>Simone</t>
  </si>
  <si>
    <t>Bhargavi</t>
  </si>
  <si>
    <t>Samyukta</t>
  </si>
  <si>
    <t>Yuri</t>
  </si>
  <si>
    <t>Vanessa</t>
  </si>
  <si>
    <t>Molly</t>
  </si>
  <si>
    <t>Sara</t>
  </si>
  <si>
    <t>Ella Grace</t>
  </si>
  <si>
    <t>Suman</t>
  </si>
  <si>
    <t>Sneha</t>
  </si>
  <si>
    <t>Deja</t>
  </si>
  <si>
    <t>Yuan</t>
  </si>
  <si>
    <t>Joohah</t>
  </si>
  <si>
    <t>Ananya</t>
  </si>
  <si>
    <t>Rebecca</t>
  </si>
  <si>
    <t>Tanishka</t>
  </si>
  <si>
    <t>Brandon</t>
  </si>
  <si>
    <t>Kellen</t>
  </si>
  <si>
    <t>dns</t>
  </si>
  <si>
    <t>Chloe Bae</t>
  </si>
  <si>
    <t>Sneha Gupta</t>
  </si>
  <si>
    <t>Suman Sanghera</t>
  </si>
  <si>
    <t>Danae Bell</t>
  </si>
  <si>
    <t>2025 National Jr Olympic Championships</t>
  </si>
  <si>
    <t>Competitor</t>
  </si>
  <si>
    <t>Num</t>
  </si>
  <si>
    <t>Peiser</t>
  </si>
  <si>
    <t>Lake</t>
  </si>
  <si>
    <t>Wee</t>
  </si>
  <si>
    <t>Wisman</t>
  </si>
  <si>
    <t>Michalak</t>
  </si>
  <si>
    <t>Evans</t>
  </si>
  <si>
    <t>Kauffman</t>
  </si>
  <si>
    <t>Nathaniel</t>
  </si>
  <si>
    <t>Perkowski</t>
  </si>
  <si>
    <t>Stout</t>
  </si>
  <si>
    <t>Bell</t>
  </si>
  <si>
    <t>St.Hilaire</t>
  </si>
  <si>
    <t>Lyons</t>
  </si>
  <si>
    <t>Hotko</t>
  </si>
  <si>
    <t>Bull</t>
  </si>
  <si>
    <t>Butler</t>
  </si>
  <si>
    <t>Morris</t>
  </si>
  <si>
    <t>Stauch</t>
  </si>
  <si>
    <t>Owen</t>
  </si>
  <si>
    <t>Mounts</t>
  </si>
  <si>
    <t>Kimball</t>
  </si>
  <si>
    <t>Schmidt</t>
  </si>
  <si>
    <t>Hall</t>
  </si>
  <si>
    <t>Svinky</t>
  </si>
  <si>
    <t>Metcalf</t>
  </si>
  <si>
    <t>Hicks</t>
  </si>
  <si>
    <t>Abzug</t>
  </si>
  <si>
    <t>Nickless</t>
  </si>
  <si>
    <t>Smith</t>
  </si>
  <si>
    <t>Jockers</t>
  </si>
  <si>
    <t>Stanley</t>
  </si>
  <si>
    <t>Kemp</t>
  </si>
  <si>
    <t>Waguespack</t>
  </si>
  <si>
    <t>Roche</t>
  </si>
  <si>
    <t>Riffe</t>
  </si>
  <si>
    <t>Chittenden</t>
  </si>
  <si>
    <t>Carver</t>
  </si>
  <si>
    <t>Zhao</t>
  </si>
  <si>
    <t>Dent</t>
  </si>
  <si>
    <t>Fahey</t>
  </si>
  <si>
    <t>Bates</t>
  </si>
  <si>
    <t>Williams</t>
  </si>
  <si>
    <t>Theron</t>
  </si>
  <si>
    <t>Jolly</t>
  </si>
  <si>
    <t>Baliva</t>
  </si>
  <si>
    <t>Malave</t>
  </si>
  <si>
    <t>Jenkins</t>
  </si>
  <si>
    <t>Vawter</t>
  </si>
  <si>
    <t>Ranek</t>
  </si>
  <si>
    <t>Everette</t>
  </si>
  <si>
    <t>Preston</t>
  </si>
  <si>
    <t>Bradley</t>
  </si>
  <si>
    <t>Soule</t>
  </si>
  <si>
    <t>Labys</t>
  </si>
  <si>
    <t>Stephen</t>
  </si>
  <si>
    <t>Van</t>
  </si>
  <si>
    <t>Sang</t>
  </si>
  <si>
    <t>Travison</t>
  </si>
  <si>
    <t>Alex</t>
  </si>
  <si>
    <t>Walley</t>
  </si>
  <si>
    <t>Elvin</t>
  </si>
  <si>
    <t>Adler</t>
  </si>
  <si>
    <t>Bolitho</t>
  </si>
  <si>
    <t>Guest</t>
  </si>
  <si>
    <t>Destin</t>
  </si>
  <si>
    <t>Brenner</t>
  </si>
  <si>
    <t>Zack</t>
  </si>
  <si>
    <t>Dixon</t>
  </si>
  <si>
    <t>Tucker</t>
  </si>
  <si>
    <t>Hollenbeck</t>
  </si>
  <si>
    <t>Surya</t>
  </si>
  <si>
    <t>Legens</t>
  </si>
  <si>
    <t>Pugsley</t>
  </si>
  <si>
    <t>Halfmann</t>
  </si>
  <si>
    <t>Stockton</t>
  </si>
  <si>
    <t>Vaagen</t>
  </si>
  <si>
    <t>Fauvel</t>
  </si>
  <si>
    <t>Morton</t>
  </si>
  <si>
    <t>Ritchey</t>
  </si>
  <si>
    <t>Sterling</t>
  </si>
  <si>
    <t>P3 25m Sport Pistol SH1 Results</t>
  </si>
  <si>
    <t>P1 10m Air Pistol SH1 Results</t>
  </si>
  <si>
    <t>Regala</t>
  </si>
  <si>
    <t>Swanson</t>
  </si>
  <si>
    <t>Kim</t>
  </si>
  <si>
    <t>Shen</t>
  </si>
  <si>
    <t>Ponzo</t>
  </si>
  <si>
    <t>Allan</t>
  </si>
  <si>
    <t>Adkins</t>
  </si>
  <si>
    <t>Ogoreuc</t>
  </si>
  <si>
    <t>Muller</t>
  </si>
  <si>
    <t>Labine</t>
  </si>
  <si>
    <t>Kai</t>
  </si>
  <si>
    <t>Hupf</t>
  </si>
  <si>
    <t>August</t>
  </si>
  <si>
    <t>Ahner</t>
  </si>
  <si>
    <t>Santiso</t>
  </si>
  <si>
    <t>Kaleb</t>
  </si>
  <si>
    <t>Dickinson</t>
  </si>
  <si>
    <t>Colin</t>
  </si>
  <si>
    <t>Sanchez</t>
  </si>
  <si>
    <t>Bain</t>
  </si>
  <si>
    <t>HullWalton</t>
  </si>
  <si>
    <t>DeKruger</t>
  </si>
  <si>
    <t>Bergman</t>
  </si>
  <si>
    <t>Punukollu</t>
  </si>
  <si>
    <t>Guthrie</t>
  </si>
  <si>
    <t>Golden</t>
  </si>
  <si>
    <t>Russell</t>
  </si>
  <si>
    <t>Jonathan</t>
  </si>
  <si>
    <t>Burns</t>
  </si>
  <si>
    <t>Bellish</t>
  </si>
  <si>
    <t>Ethen</t>
  </si>
  <si>
    <t>Goede</t>
  </si>
  <si>
    <t>X1</t>
  </si>
  <si>
    <t>Ruggera</t>
  </si>
  <si>
    <t>Nafziger</t>
  </si>
  <si>
    <t>Hays</t>
  </si>
  <si>
    <t>Sharath</t>
  </si>
  <si>
    <t>Tessa</t>
  </si>
  <si>
    <t>Sandoval</t>
  </si>
  <si>
    <t>Lim</t>
  </si>
  <si>
    <t>Metzler</t>
  </si>
  <si>
    <t>Hur</t>
  </si>
  <si>
    <t>Goff</t>
  </si>
  <si>
    <t>Bae</t>
  </si>
  <si>
    <t>Stone</t>
  </si>
  <si>
    <t>Ganor</t>
  </si>
  <si>
    <t>Gregory</t>
  </si>
  <si>
    <t>Shelton</t>
  </si>
  <si>
    <t>Bagasra</t>
  </si>
  <si>
    <t>Hendrix</t>
  </si>
  <si>
    <t>Armitage</t>
  </si>
  <si>
    <t>Dimachki</t>
  </si>
  <si>
    <t>Amir</t>
  </si>
  <si>
    <t>Bush</t>
  </si>
  <si>
    <t>Will</t>
  </si>
  <si>
    <t>Chadsey</t>
  </si>
  <si>
    <t>Joey</t>
  </si>
  <si>
    <t>Singh</t>
  </si>
  <si>
    <t>Ganstooj</t>
  </si>
  <si>
    <t>Yoder</t>
  </si>
  <si>
    <t>Perkins</t>
  </si>
  <si>
    <t>Deokule</t>
  </si>
  <si>
    <t>Webster</t>
  </si>
  <si>
    <t>Baylee</t>
  </si>
  <si>
    <t>Chanda</t>
  </si>
  <si>
    <t>Mathers</t>
  </si>
  <si>
    <t>Litwiler</t>
  </si>
  <si>
    <t>Jorja</t>
  </si>
  <si>
    <t>Park</t>
  </si>
  <si>
    <t>Sparlin</t>
  </si>
  <si>
    <t>Wang</t>
  </si>
  <si>
    <t>Wagh</t>
  </si>
  <si>
    <t>Chandler</t>
  </si>
  <si>
    <t>Polzin</t>
  </si>
  <si>
    <t>Seiler</t>
  </si>
  <si>
    <t>Larissa</t>
  </si>
  <si>
    <t>Lee</t>
  </si>
  <si>
    <t>Kinney</t>
  </si>
  <si>
    <t>Aixin</t>
  </si>
  <si>
    <t>25m Sport Pistol Women Results</t>
  </si>
  <si>
    <t>25m Sport Pistol Men Results</t>
  </si>
  <si>
    <t>50m Three Position Women Results</t>
  </si>
  <si>
    <t>50m Three Position Men Results</t>
  </si>
  <si>
    <t>10m Air Pistol Men Results</t>
  </si>
  <si>
    <t>10m Air Pistol Women Results</t>
  </si>
  <si>
    <t>Harvey</t>
  </si>
  <si>
    <t>Spencer</t>
  </si>
  <si>
    <t>Hogan</t>
  </si>
  <si>
    <t>Baldwin</t>
  </si>
  <si>
    <t>Sullivan</t>
  </si>
  <si>
    <t>Valenta</t>
  </si>
  <si>
    <t>Dardas</t>
  </si>
  <si>
    <t>Zych</t>
  </si>
  <si>
    <t>Mills</t>
  </si>
  <si>
    <t>Sprague</t>
  </si>
  <si>
    <t>Larson</t>
  </si>
  <si>
    <t>Curtis</t>
  </si>
  <si>
    <t>DeJesus</t>
  </si>
  <si>
    <t>Probst</t>
  </si>
  <si>
    <t>Demerle</t>
  </si>
  <si>
    <t>Katrina</t>
  </si>
  <si>
    <t>Wells</t>
  </si>
  <si>
    <t>Hames</t>
  </si>
  <si>
    <t>FastClarke</t>
  </si>
  <si>
    <t>Wytko</t>
  </si>
  <si>
    <t>Paddock</t>
  </si>
  <si>
    <t>Torrence</t>
  </si>
  <si>
    <t>Siek</t>
  </si>
  <si>
    <t>Natalia</t>
  </si>
  <si>
    <t>Snowdall</t>
  </si>
  <si>
    <t>McClung</t>
  </si>
  <si>
    <t>Ayers</t>
  </si>
  <si>
    <t>Riewe</t>
  </si>
  <si>
    <t>Kring</t>
  </si>
  <si>
    <t>Lave</t>
  </si>
  <si>
    <t>Sralla</t>
  </si>
  <si>
    <t>Wentland</t>
  </si>
  <si>
    <t>Camp</t>
  </si>
  <si>
    <t>Moriarty</t>
  </si>
  <si>
    <t>Lynn</t>
  </si>
  <si>
    <t>Palfrey</t>
  </si>
  <si>
    <t>Todd</t>
  </si>
  <si>
    <t>Singleton</t>
  </si>
  <si>
    <t>Muzik</t>
  </si>
  <si>
    <t>Keel</t>
  </si>
  <si>
    <t>Criddle</t>
  </si>
  <si>
    <t>Miller</t>
  </si>
  <si>
    <t>Sabrina</t>
  </si>
  <si>
    <t>Dely</t>
  </si>
  <si>
    <t>Catherine</t>
  </si>
  <si>
    <t>Bodrogi</t>
  </si>
  <si>
    <t>McFarland</t>
  </si>
  <si>
    <t>Seabrooke</t>
  </si>
  <si>
    <t>Cruz</t>
  </si>
  <si>
    <t>Czernik</t>
  </si>
  <si>
    <t>Julia</t>
  </si>
  <si>
    <t>Leone</t>
  </si>
  <si>
    <t>Jillian</t>
  </si>
  <si>
    <t>Diamond</t>
  </si>
  <si>
    <t>Regan</t>
  </si>
  <si>
    <t>Martin</t>
  </si>
  <si>
    <t>Pruden</t>
  </si>
  <si>
    <t>Dinh</t>
  </si>
  <si>
    <t>Johnson</t>
  </si>
  <si>
    <t>Bowden</t>
  </si>
  <si>
    <t>Al</t>
  </si>
  <si>
    <t>Degisi</t>
  </si>
  <si>
    <t>Lilianna</t>
  </si>
  <si>
    <t>Simpson</t>
  </si>
  <si>
    <t>Cry</t>
  </si>
  <si>
    <t>Hamilton</t>
  </si>
  <si>
    <t>Gwynneth</t>
  </si>
  <si>
    <t>Watts</t>
  </si>
  <si>
    <t>Solis</t>
  </si>
  <si>
    <t>Princy</t>
  </si>
  <si>
    <t>Ballard</t>
  </si>
  <si>
    <t>Martinez</t>
  </si>
  <si>
    <t>Downey</t>
  </si>
  <si>
    <t>Kenly</t>
  </si>
  <si>
    <t>Corbett</t>
  </si>
  <si>
    <t>Kohli</t>
  </si>
  <si>
    <t>Anahad</t>
  </si>
  <si>
    <t>Nanditha</t>
  </si>
  <si>
    <t>Wagner</t>
  </si>
  <si>
    <t>Chutke</t>
  </si>
  <si>
    <t>Gratz</t>
  </si>
  <si>
    <t>Sandhu</t>
  </si>
  <si>
    <t>Schleinkofer</t>
  </si>
  <si>
    <t>Meierotto</t>
  </si>
  <si>
    <t>Sitra</t>
  </si>
  <si>
    <t>Boozer</t>
  </si>
  <si>
    <t>ColonVargas</t>
  </si>
  <si>
    <t>Edian</t>
  </si>
  <si>
    <t>Reyero</t>
  </si>
  <si>
    <t>Irina</t>
  </si>
  <si>
    <t>Junker</t>
  </si>
  <si>
    <t>Yang</t>
  </si>
  <si>
    <t>Sophie</t>
  </si>
  <si>
    <t>Baker</t>
  </si>
  <si>
    <t>Mekayla</t>
  </si>
  <si>
    <t>Griffiths</t>
  </si>
  <si>
    <t>Leppert</t>
  </si>
  <si>
    <t>Backes</t>
  </si>
  <si>
    <t>Butt</t>
  </si>
  <si>
    <t>Bledsoe</t>
  </si>
  <si>
    <t>Moore</t>
  </si>
  <si>
    <t>Douglas</t>
  </si>
  <si>
    <t>Jaros</t>
  </si>
  <si>
    <t>Sar</t>
  </si>
  <si>
    <t>Soraya</t>
  </si>
  <si>
    <t>Lucy</t>
  </si>
  <si>
    <t>Harford</t>
  </si>
  <si>
    <t>Richards</t>
  </si>
  <si>
    <t>Jordan</t>
  </si>
  <si>
    <t>Allen</t>
  </si>
  <si>
    <t>Lu</t>
  </si>
  <si>
    <t>Cynthia</t>
  </si>
  <si>
    <t>Mickle</t>
  </si>
  <si>
    <t>Jolynn</t>
  </si>
  <si>
    <t>Gamble</t>
  </si>
  <si>
    <t>Danica</t>
  </si>
  <si>
    <t>Steinhaus</t>
  </si>
  <si>
    <t>Welter</t>
  </si>
  <si>
    <t>Foley</t>
  </si>
  <si>
    <t>Gallagher</t>
  </si>
  <si>
    <t>Blackman</t>
  </si>
  <si>
    <t>Mick</t>
  </si>
  <si>
    <t>Ewton</t>
  </si>
  <si>
    <t>Musgrave</t>
  </si>
  <si>
    <t>Hurley</t>
  </si>
  <si>
    <t>Talbott</t>
  </si>
  <si>
    <t>Mix</t>
  </si>
  <si>
    <t>Thompson</t>
  </si>
  <si>
    <t>Sanders</t>
  </si>
  <si>
    <t>Adrianna</t>
  </si>
  <si>
    <t>Talarico</t>
  </si>
  <si>
    <t>Lawrence</t>
  </si>
  <si>
    <t>Cleveland</t>
  </si>
  <si>
    <t>Alessandra</t>
  </si>
  <si>
    <t>Haymond</t>
  </si>
  <si>
    <t>Freiburger</t>
  </si>
  <si>
    <t>Palmer</t>
  </si>
  <si>
    <t>Reames</t>
  </si>
  <si>
    <t>Kiersten</t>
  </si>
  <si>
    <t>Goldstein</t>
  </si>
  <si>
    <t>Esser</t>
  </si>
  <si>
    <t>Allie</t>
  </si>
  <si>
    <t>Murrell</t>
  </si>
  <si>
    <t>Reigan</t>
  </si>
  <si>
    <t>Stann</t>
  </si>
  <si>
    <t>Aguilar</t>
  </si>
  <si>
    <t>Montana</t>
  </si>
  <si>
    <t>Goin</t>
  </si>
  <si>
    <t>Weatherford</t>
  </si>
  <si>
    <t>Zuo</t>
  </si>
  <si>
    <t>Isadora</t>
  </si>
  <si>
    <t>Bierl</t>
  </si>
  <si>
    <t>Aviana</t>
  </si>
  <si>
    <t>Ashford</t>
  </si>
  <si>
    <t>Tang</t>
  </si>
  <si>
    <t>Helena</t>
  </si>
  <si>
    <t>Ince</t>
  </si>
  <si>
    <t>Amara</t>
  </si>
  <si>
    <t>Uekawa</t>
  </si>
  <si>
    <t>Kyllie</t>
  </si>
  <si>
    <t>Adams</t>
  </si>
  <si>
    <t>Anzley</t>
  </si>
  <si>
    <t>Suhaavie</t>
  </si>
  <si>
    <t>Fondy</t>
  </si>
  <si>
    <t>Sookhoo</t>
  </si>
  <si>
    <t>MacKenzie</t>
  </si>
  <si>
    <t>McCoy</t>
  </si>
  <si>
    <t>Xu</t>
  </si>
  <si>
    <t>Pauline</t>
  </si>
  <si>
    <t>Carr</t>
  </si>
  <si>
    <t>Rayburn</t>
  </si>
  <si>
    <t>Gasper</t>
  </si>
  <si>
    <t>Liberty</t>
  </si>
  <si>
    <t>Visconti</t>
  </si>
  <si>
    <t>Holly</t>
  </si>
  <si>
    <t>Sermarini</t>
  </si>
  <si>
    <t>Renee</t>
  </si>
  <si>
    <t>Kovacevic</t>
  </si>
  <si>
    <t>Derrick</t>
  </si>
  <si>
    <t>Wade</t>
  </si>
  <si>
    <t>Sienna</t>
  </si>
  <si>
    <t>Wheeles</t>
  </si>
  <si>
    <t>Rolli</t>
  </si>
  <si>
    <t>Bernier</t>
  </si>
  <si>
    <t>Katherine</t>
  </si>
  <si>
    <t>Turner</t>
  </si>
  <si>
    <t>Mataya</t>
  </si>
  <si>
    <t>Sapp</t>
  </si>
  <si>
    <t>Chiou</t>
  </si>
  <si>
    <t>Emmaline</t>
  </si>
  <si>
    <t>Meinen</t>
  </si>
  <si>
    <t>Olive</t>
  </si>
  <si>
    <t>Baroffio</t>
  </si>
  <si>
    <t>Burnley</t>
  </si>
  <si>
    <t>Lainey</t>
  </si>
  <si>
    <t>Nelson</t>
  </si>
  <si>
    <t>Osterman</t>
  </si>
  <si>
    <t>Diaz</t>
  </si>
  <si>
    <t>Mohr</t>
  </si>
  <si>
    <t>Foster</t>
  </si>
  <si>
    <t>Brynn</t>
  </si>
  <si>
    <t>Munley</t>
  </si>
  <si>
    <t>Kirstin</t>
  </si>
  <si>
    <t>Breeden</t>
  </si>
  <si>
    <t>Hood</t>
  </si>
  <si>
    <t>Samson</t>
  </si>
  <si>
    <t>Dougherty</t>
  </si>
  <si>
    <t>Briana</t>
  </si>
  <si>
    <t>Dean</t>
  </si>
  <si>
    <t>Keagan</t>
  </si>
  <si>
    <t>Hull</t>
  </si>
  <si>
    <t>Adreana</t>
  </si>
  <si>
    <t>Marne</t>
  </si>
  <si>
    <t>Lemme</t>
  </si>
  <si>
    <t>Stull</t>
  </si>
  <si>
    <t>Dufresne</t>
  </si>
  <si>
    <t>Xie</t>
  </si>
  <si>
    <t>Wuyue</t>
  </si>
  <si>
    <t>Marr</t>
  </si>
  <si>
    <t>Elaina</t>
  </si>
  <si>
    <t>Evelyn</t>
  </si>
  <si>
    <t>O'Neill</t>
  </si>
  <si>
    <t>Harper</t>
  </si>
  <si>
    <t>Sherrin</t>
  </si>
  <si>
    <t>Parish</t>
  </si>
  <si>
    <t>Lopez</t>
  </si>
  <si>
    <t>Schilmiller</t>
  </si>
  <si>
    <t>Lacy</t>
  </si>
  <si>
    <t>Rogers</t>
  </si>
  <si>
    <t>Walz</t>
  </si>
  <si>
    <t>Jenna</t>
  </si>
  <si>
    <t>Peay</t>
  </si>
  <si>
    <t>Hoycott</t>
  </si>
  <si>
    <t>Nevaeh</t>
  </si>
  <si>
    <t>Sylvia</t>
  </si>
  <si>
    <t>Chiara</t>
  </si>
  <si>
    <t>Sturdivan</t>
  </si>
  <si>
    <t>*Comp# 493984 DNF - Day 1</t>
  </si>
  <si>
    <t>* Comp# 493527 DNF per excessive frame hits - Day 1</t>
  </si>
  <si>
    <t>* Comp# 492441 DNF per excessive frame hits - Day 1</t>
  </si>
  <si>
    <t>99.0</t>
  </si>
  <si>
    <t>99.7</t>
  </si>
  <si>
    <t>101.4</t>
  </si>
  <si>
    <t>102.3</t>
  </si>
  <si>
    <t>103.2</t>
  </si>
  <si>
    <t>605.3</t>
  </si>
  <si>
    <t>1,204.8</t>
  </si>
  <si>
    <t>100.2</t>
  </si>
  <si>
    <t>103.4</t>
  </si>
  <si>
    <t>100.4</t>
  </si>
  <si>
    <t>100.0</t>
  </si>
  <si>
    <t>102.7</t>
  </si>
  <si>
    <t>606.4</t>
  </si>
  <si>
    <t>1,202.5</t>
  </si>
  <si>
    <t>101.5</t>
  </si>
  <si>
    <t>101.9</t>
  </si>
  <si>
    <t>97.6</t>
  </si>
  <si>
    <t>101.2</t>
  </si>
  <si>
    <t>101.3</t>
  </si>
  <si>
    <t>606.2</t>
  </si>
  <si>
    <t>1,201.1</t>
  </si>
  <si>
    <t>98.9</t>
  </si>
  <si>
    <t>97.4</t>
  </si>
  <si>
    <t>102.9</t>
  </si>
  <si>
    <t>96.6</t>
  </si>
  <si>
    <t>597.2</t>
  </si>
  <si>
    <t>1,195.7</t>
  </si>
  <si>
    <t>102.8</t>
  </si>
  <si>
    <t>101.0</t>
  </si>
  <si>
    <t>97.2</t>
  </si>
  <si>
    <t>96.0</t>
  </si>
  <si>
    <t>596.2</t>
  </si>
  <si>
    <t>1,189.1</t>
  </si>
  <si>
    <t>98.0</t>
  </si>
  <si>
    <t>98.4</t>
  </si>
  <si>
    <t>101.6</t>
  </si>
  <si>
    <t>98.5</t>
  </si>
  <si>
    <t>595.4</t>
  </si>
  <si>
    <t>1,187.5</t>
  </si>
  <si>
    <t>96.5</t>
  </si>
  <si>
    <t>97.0</t>
  </si>
  <si>
    <t>99.8</t>
  </si>
  <si>
    <t>98.3</t>
  </si>
  <si>
    <t>96.7</t>
  </si>
  <si>
    <t>588.5</t>
  </si>
  <si>
    <t>1,186.7</t>
  </si>
  <si>
    <t>100.9</t>
  </si>
  <si>
    <t>98.1</t>
  </si>
  <si>
    <t>99.1</t>
  </si>
  <si>
    <t>98.2</t>
  </si>
  <si>
    <t>591.8</t>
  </si>
  <si>
    <t>1,186.5</t>
  </si>
  <si>
    <t>98.7</t>
  </si>
  <si>
    <t>98.6</t>
  </si>
  <si>
    <t>591.1</t>
  </si>
  <si>
    <t>1,186.3</t>
  </si>
  <si>
    <t>100.1</t>
  </si>
  <si>
    <t>95.6</t>
  </si>
  <si>
    <t>96.8</t>
  </si>
  <si>
    <t>96.4</t>
  </si>
  <si>
    <t>101.1</t>
  </si>
  <si>
    <t>589.8</t>
  </si>
  <si>
    <t>94.8</t>
  </si>
  <si>
    <t>96.3</t>
  </si>
  <si>
    <t>591.6</t>
  </si>
  <si>
    <t>1,186.0</t>
  </si>
  <si>
    <t>100.7</t>
  </si>
  <si>
    <t>99.2</t>
  </si>
  <si>
    <t>599.5</t>
  </si>
  <si>
    <t>1,184.8</t>
  </si>
  <si>
    <t>101.7</t>
  </si>
  <si>
    <t>597.0</t>
  </si>
  <si>
    <t>1,184.5</t>
  </si>
  <si>
    <t>100.5</t>
  </si>
  <si>
    <t>96.9</t>
  </si>
  <si>
    <t>596.6</t>
  </si>
  <si>
    <t>100.6</t>
  </si>
  <si>
    <t>95.0</t>
  </si>
  <si>
    <t>97.3</t>
  </si>
  <si>
    <t>590.7</t>
  </si>
  <si>
    <t>1,183.2</t>
  </si>
  <si>
    <t>100.3</t>
  </si>
  <si>
    <t>97.8</t>
  </si>
  <si>
    <t>591.4</t>
  </si>
  <si>
    <t>1,181.4</t>
  </si>
  <si>
    <t>101.8</t>
  </si>
  <si>
    <t>97.7</t>
  </si>
  <si>
    <t>593.0</t>
  </si>
  <si>
    <t>1,180.3</t>
  </si>
  <si>
    <t>99.6</t>
  </si>
  <si>
    <t>92.5</t>
  </si>
  <si>
    <t>582.9</t>
  </si>
  <si>
    <t>1,179.1</t>
  </si>
  <si>
    <t>95.7</t>
  </si>
  <si>
    <t>97.5</t>
  </si>
  <si>
    <t>99.3</t>
  </si>
  <si>
    <t>99.5</t>
  </si>
  <si>
    <t>95.5</t>
  </si>
  <si>
    <t>585.9</t>
  </si>
  <si>
    <t>1,179.0</t>
  </si>
  <si>
    <t>98.8</t>
  </si>
  <si>
    <t>94.4</t>
  </si>
  <si>
    <t>588.4</t>
  </si>
  <si>
    <t>1,177.8</t>
  </si>
  <si>
    <t>96.1</t>
  </si>
  <si>
    <t>583.9</t>
  </si>
  <si>
    <t>1,177.6</t>
  </si>
  <si>
    <t>99.4</t>
  </si>
  <si>
    <t>597.7</t>
  </si>
  <si>
    <t>1,177.4</t>
  </si>
  <si>
    <t>589.4</t>
  </si>
  <si>
    <t>1,177.0</t>
  </si>
  <si>
    <t>95.1</t>
  </si>
  <si>
    <t>95.3</t>
  </si>
  <si>
    <t>584.9</t>
  </si>
  <si>
    <t>1,176.4</t>
  </si>
  <si>
    <t>586.0</t>
  </si>
  <si>
    <t>1,173.3</t>
  </si>
  <si>
    <t>96.2</t>
  </si>
  <si>
    <t>590.1</t>
  </si>
  <si>
    <t>1,171.7</t>
  </si>
  <si>
    <t>91.2</t>
  </si>
  <si>
    <t>94.5</t>
  </si>
  <si>
    <t>578.9</t>
  </si>
  <si>
    <t>1,167.0</t>
  </si>
  <si>
    <t>97.1</t>
  </si>
  <si>
    <t>95.4</t>
  </si>
  <si>
    <t>586.1</t>
  </si>
  <si>
    <t>1,165.5</t>
  </si>
  <si>
    <t>95.9</t>
  </si>
  <si>
    <t>1,162.4</t>
  </si>
  <si>
    <t>97.9</t>
  </si>
  <si>
    <t>588.8</t>
  </si>
  <si>
    <t>1,160.9</t>
  </si>
  <si>
    <t>93.5</t>
  </si>
  <si>
    <t>579.0</t>
  </si>
  <si>
    <t>1,159.4</t>
  </si>
  <si>
    <t>91.8</t>
  </si>
  <si>
    <t>94.9</t>
  </si>
  <si>
    <t>93.3</t>
  </si>
  <si>
    <t>569.3</t>
  </si>
  <si>
    <t>1,152.8</t>
  </si>
  <si>
    <t>580.3</t>
  </si>
  <si>
    <t>1,139.8</t>
  </si>
  <si>
    <t>91.6</t>
  </si>
  <si>
    <t>93.2</t>
  </si>
  <si>
    <t>92.8</t>
  </si>
  <si>
    <t>88.9</t>
  </si>
  <si>
    <t>94.2</t>
  </si>
  <si>
    <t>558.6</t>
  </si>
  <si>
    <t>1,127.6</t>
  </si>
  <si>
    <t>632.2</t>
  </si>
  <si>
    <t>629.0</t>
  </si>
  <si>
    <t>624.8</t>
  </si>
  <si>
    <t>623.5</t>
  </si>
  <si>
    <t>623.0</t>
  </si>
  <si>
    <t>620.9</t>
  </si>
  <si>
    <t>618.5</t>
  </si>
  <si>
    <t>617.7</t>
  </si>
  <si>
    <t>617.0</t>
  </si>
  <si>
    <t>616.9</t>
  </si>
  <si>
    <t>616.4</t>
  </si>
  <si>
    <t>615.9</t>
  </si>
  <si>
    <t>614.1</t>
  </si>
  <si>
    <t>613.9</t>
  </si>
  <si>
    <t>613.0</t>
  </si>
  <si>
    <t>612.4</t>
  </si>
  <si>
    <t>612.2</t>
  </si>
  <si>
    <t>611.9</t>
  </si>
  <si>
    <t>611.8</t>
  </si>
  <si>
    <t>611.3</t>
  </si>
  <si>
    <t>610.9</t>
  </si>
  <si>
    <t>610.6</t>
  </si>
  <si>
    <t>610.5</t>
  </si>
  <si>
    <t>610.1</t>
  </si>
  <si>
    <t>609.2</t>
  </si>
  <si>
    <t>608.8</t>
  </si>
  <si>
    <t>608.5</t>
  </si>
  <si>
    <t>607.9</t>
  </si>
  <si>
    <t>607.4</t>
  </si>
  <si>
    <t>607.2</t>
  </si>
  <si>
    <t>606.3</t>
  </si>
  <si>
    <t>605.9</t>
  </si>
  <si>
    <t>605.4</t>
  </si>
  <si>
    <t>605.2</t>
  </si>
  <si>
    <t>604.9</t>
  </si>
  <si>
    <t>604.8</t>
  </si>
  <si>
    <t>604.7</t>
  </si>
  <si>
    <t>604.5</t>
  </si>
  <si>
    <t>604.3</t>
  </si>
  <si>
    <t>603.7</t>
  </si>
  <si>
    <t>603.4</t>
  </si>
  <si>
    <t>603.3</t>
  </si>
  <si>
    <t>603.2</t>
  </si>
  <si>
    <t>602.4</t>
  </si>
  <si>
    <t>602.0</t>
  </si>
  <si>
    <t>601.2</t>
  </si>
  <si>
    <t>601.0</t>
  </si>
  <si>
    <t>600.6</t>
  </si>
  <si>
    <t>600.5</t>
  </si>
  <si>
    <t>600.4</t>
  </si>
  <si>
    <t>600.0</t>
  </si>
  <si>
    <t>Elie Arkin</t>
  </si>
  <si>
    <t>Aaron Goff</t>
  </si>
  <si>
    <t>Reese Metzler</t>
  </si>
  <si>
    <t>Joshua Shelton</t>
  </si>
  <si>
    <t>Ryan Allan</t>
  </si>
  <si>
    <t>Lee *</t>
  </si>
  <si>
    <t>Liang *</t>
  </si>
  <si>
    <t>* Comp# 493527 DNF per excessive frame hits - Day 2</t>
  </si>
  <si>
    <t>Tso *</t>
  </si>
  <si>
    <t>Kim *</t>
  </si>
  <si>
    <t>Caroline Tso</t>
  </si>
  <si>
    <t>Allan *</t>
  </si>
  <si>
    <t>* Comp# 493692 DNF per excessive frame hits - Day 2</t>
  </si>
  <si>
    <t>* Comp# 461121 DNF per excessive frame hits - Day 2</t>
  </si>
  <si>
    <t>* Comp# 492441 DNF per excessive frame hits - Day 2</t>
  </si>
  <si>
    <t>Saanvi Singh</t>
  </si>
  <si>
    <t>Ankita Deokule</t>
  </si>
  <si>
    <t>Mehr Chanda</t>
  </si>
  <si>
    <t>105.1</t>
  </si>
  <si>
    <t>104.2</t>
  </si>
  <si>
    <t>106.5</t>
  </si>
  <si>
    <t>105.6</t>
  </si>
  <si>
    <t>106.1</t>
  </si>
  <si>
    <t>104.7</t>
  </si>
  <si>
    <t>103.3</t>
  </si>
  <si>
    <t>104.8</t>
  </si>
  <si>
    <t>104.0</t>
  </si>
  <si>
    <t>104.9</t>
  </si>
  <si>
    <t>104.1</t>
  </si>
  <si>
    <t>625.1</t>
  </si>
  <si>
    <t>1,257.3</t>
  </si>
  <si>
    <t>104.6</t>
  </si>
  <si>
    <t>105.8</t>
  </si>
  <si>
    <t>102.6</t>
  </si>
  <si>
    <t>103.9</t>
  </si>
  <si>
    <t>105.0</t>
  </si>
  <si>
    <t>105.7</t>
  </si>
  <si>
    <t>626.2</t>
  </si>
  <si>
    <t>1,255.2</t>
  </si>
  <si>
    <t>103.7</t>
  </si>
  <si>
    <t>104.5</t>
  </si>
  <si>
    <t>105.4</t>
  </si>
  <si>
    <t>103.6</t>
  </si>
  <si>
    <t>104.3</t>
  </si>
  <si>
    <t>1,249.9</t>
  </si>
  <si>
    <t>102.2</t>
  </si>
  <si>
    <t>623.3</t>
  </si>
  <si>
    <t>1,246.8</t>
  </si>
  <si>
    <t>103.5</t>
  </si>
  <si>
    <t>103.8</t>
  </si>
  <si>
    <t>1,246.5</t>
  </si>
  <si>
    <t>102.4</t>
  </si>
  <si>
    <t>102.5</t>
  </si>
  <si>
    <t>105.3</t>
  </si>
  <si>
    <t>625.9</t>
  </si>
  <si>
    <t>1,243.6</t>
  </si>
  <si>
    <t>103.1</t>
  </si>
  <si>
    <t>102.1</t>
  </si>
  <si>
    <t>103.0</t>
  </si>
  <si>
    <t>620.3</t>
  </si>
  <si>
    <t>1,238.8</t>
  </si>
  <si>
    <t>102.0</t>
  </si>
  <si>
    <t>617.8</t>
  </si>
  <si>
    <t>1,238.7</t>
  </si>
  <si>
    <t>618.3</t>
  </si>
  <si>
    <t>1,235.3</t>
  </si>
  <si>
    <t>99.9</t>
  </si>
  <si>
    <t>619.1</t>
  </si>
  <si>
    <t>1,235.0</t>
  </si>
  <si>
    <t>1,233.3</t>
  </si>
  <si>
    <t>104.4</t>
  </si>
  <si>
    <t>616.2</t>
  </si>
  <si>
    <t>1,233.1</t>
  </si>
  <si>
    <t>616.0</t>
  </si>
  <si>
    <t>1,233.0</t>
  </si>
  <si>
    <t>618.6</t>
  </si>
  <si>
    <t>1,232.7</t>
  </si>
  <si>
    <t>615.2</t>
  </si>
  <si>
    <t>1,232.2</t>
  </si>
  <si>
    <t>612.9</t>
  </si>
  <si>
    <t>1,229.8</t>
  </si>
  <si>
    <t>619.0</t>
  </si>
  <si>
    <t>1,228.2</t>
  </si>
  <si>
    <t>615.5</t>
  </si>
  <si>
    <t>1,227.9</t>
  </si>
  <si>
    <t>615.7</t>
  </si>
  <si>
    <t>1,227.0</t>
  </si>
  <si>
    <t>608.2</t>
  </si>
  <si>
    <t>1,225.9</t>
  </si>
  <si>
    <t>1,224.8</t>
  </si>
  <si>
    <t>612.5</t>
  </si>
  <si>
    <t>1,224.3</t>
  </si>
  <si>
    <t>619.2</t>
  </si>
  <si>
    <t>1,223.9</t>
  </si>
  <si>
    <t>612.7</t>
  </si>
  <si>
    <t>1,223.6</t>
  </si>
  <si>
    <t>609.6</t>
  </si>
  <si>
    <t>1,222.0</t>
  </si>
  <si>
    <t>615.3</t>
  </si>
  <si>
    <t>1,221.2</t>
  </si>
  <si>
    <t>Meyer III</t>
  </si>
  <si>
    <t>607.3</t>
  </si>
  <si>
    <t>1,219.2</t>
  </si>
  <si>
    <t>613.4</t>
  </si>
  <si>
    <t>1,218.2</t>
  </si>
  <si>
    <t>1,218.1</t>
  </si>
  <si>
    <t>100.8</t>
  </si>
  <si>
    <t>607.6</t>
  </si>
  <si>
    <t>607.1</t>
  </si>
  <si>
    <t>1,217.2</t>
  </si>
  <si>
    <t>602.1</t>
  </si>
  <si>
    <t>1,216.0</t>
  </si>
  <si>
    <t>1,215.4</t>
  </si>
  <si>
    <t>600.7</t>
  </si>
  <si>
    <t>1,213.7</t>
  </si>
  <si>
    <t>1,213.3</t>
  </si>
  <si>
    <t>602.6</t>
  </si>
  <si>
    <t>1,213.2</t>
  </si>
  <si>
    <t>606.8</t>
  </si>
  <si>
    <t>1,213.1</t>
  </si>
  <si>
    <t>1,212.5</t>
  </si>
  <si>
    <t>599.3</t>
  </si>
  <si>
    <t>1,211.5</t>
  </si>
  <si>
    <t>1,211.2</t>
  </si>
  <si>
    <t>603.1</t>
  </si>
  <si>
    <t>1,210.3</t>
  </si>
  <si>
    <t>605.0</t>
  </si>
  <si>
    <t>1,210.2</t>
  </si>
  <si>
    <t>1,209.8</t>
  </si>
  <si>
    <t>1,208.6</t>
  </si>
  <si>
    <t>606.6</t>
  </si>
  <si>
    <t>1,207.2</t>
  </si>
  <si>
    <t>1,206.7</t>
  </si>
  <si>
    <t>602.8</t>
  </si>
  <si>
    <t>1,206.1</t>
  </si>
  <si>
    <t>1,205.5</t>
  </si>
  <si>
    <t>601.1</t>
  </si>
  <si>
    <t>1,204.3</t>
  </si>
  <si>
    <t>603.5</t>
  </si>
  <si>
    <t>1,203.5</t>
  </si>
  <si>
    <t>598.9</t>
  </si>
  <si>
    <t>1,203.2</t>
  </si>
  <si>
    <t>596.1</t>
  </si>
  <si>
    <t>594.9</t>
  </si>
  <si>
    <t>595.7</t>
  </si>
  <si>
    <t>1,200.2</t>
  </si>
  <si>
    <t>599.0</t>
  </si>
  <si>
    <t>1,199.4</t>
  </si>
  <si>
    <t>592.5</t>
  </si>
  <si>
    <t>1,197.4</t>
  </si>
  <si>
    <t>1,196.7</t>
  </si>
  <si>
    <t>95.8</t>
  </si>
  <si>
    <t>592.2</t>
  </si>
  <si>
    <t>1,195.9</t>
  </si>
  <si>
    <t>598.5</t>
  </si>
  <si>
    <t>592.9</t>
  </si>
  <si>
    <t>587.1</t>
  </si>
  <si>
    <t>1,188.1</t>
  </si>
  <si>
    <t>592.1</t>
  </si>
  <si>
    <t>598.2</t>
  </si>
  <si>
    <t>594.7</t>
  </si>
  <si>
    <t>595.2</t>
  </si>
  <si>
    <t>596.5</t>
  </si>
  <si>
    <t>594.4</t>
  </si>
  <si>
    <t>AE</t>
  </si>
  <si>
    <t>94.0</t>
  </si>
  <si>
    <t>585.3</t>
  </si>
  <si>
    <t>587.5</t>
  </si>
  <si>
    <t>93.0</t>
  </si>
  <si>
    <t>587.9</t>
  </si>
  <si>
    <t>590.0</t>
  </si>
  <si>
    <t>94.7</t>
  </si>
  <si>
    <t>587.3</t>
  </si>
  <si>
    <t>593.1</t>
  </si>
  <si>
    <t>593.7</t>
  </si>
  <si>
    <t>95.2</t>
  </si>
  <si>
    <t>579.7</t>
  </si>
  <si>
    <t>587.6</t>
  </si>
  <si>
    <t>Wright III</t>
  </si>
  <si>
    <t>591.5</t>
  </si>
  <si>
    <t>581.6</t>
  </si>
  <si>
    <t>588.1</t>
  </si>
  <si>
    <t>579.4</t>
  </si>
  <si>
    <t>93.6</t>
  </si>
  <si>
    <t>571.7</t>
  </si>
  <si>
    <t>94.6</t>
  </si>
  <si>
    <t>572.1</t>
  </si>
  <si>
    <t>580.4</t>
  </si>
  <si>
    <t>92.7</t>
  </si>
  <si>
    <t>583.5</t>
  </si>
  <si>
    <t>85.7</t>
  </si>
  <si>
    <t>94.1</t>
  </si>
  <si>
    <t>559.5</t>
  </si>
  <si>
    <t>92.6</t>
  </si>
  <si>
    <t>92.2</t>
  </si>
  <si>
    <t>569.0</t>
  </si>
  <si>
    <t>Jack Ogoreuc</t>
  </si>
  <si>
    <t>Jacob St.Hilaire</t>
  </si>
  <si>
    <t>Stanley Klein</t>
  </si>
  <si>
    <t>Zachary Abzug</t>
  </si>
  <si>
    <t>Aiden Zhao</t>
  </si>
  <si>
    <t>105.5</t>
  </si>
  <si>
    <t>629.2</t>
  </si>
  <si>
    <t>106.4</t>
  </si>
  <si>
    <t>628.5</t>
  </si>
  <si>
    <t>1,257.7</t>
  </si>
  <si>
    <t>105.2</t>
  </si>
  <si>
    <t>626.8</t>
  </si>
  <si>
    <t>106.2</t>
  </si>
  <si>
    <t>628.7</t>
  </si>
  <si>
    <t>1,255.5</t>
  </si>
  <si>
    <t>106.0</t>
  </si>
  <si>
    <t>629.1</t>
  </si>
  <si>
    <t>1,255.3</t>
  </si>
  <si>
    <t>623.7</t>
  </si>
  <si>
    <t>631.1</t>
  </si>
  <si>
    <t>1,254.8</t>
  </si>
  <si>
    <t>624.7</t>
  </si>
  <si>
    <t>106.6</t>
  </si>
  <si>
    <t>628.8</t>
  </si>
  <si>
    <t>1,253.5</t>
  </si>
  <si>
    <t>625.5</t>
  </si>
  <si>
    <t>1,249.0</t>
  </si>
  <si>
    <t>105.9</t>
  </si>
  <si>
    <t>627.4</t>
  </si>
  <si>
    <t>621.5</t>
  </si>
  <si>
    <t>1,248.9</t>
  </si>
  <si>
    <t>624.3</t>
  </si>
  <si>
    <t>623.9</t>
  </si>
  <si>
    <t>1,248.2</t>
  </si>
  <si>
    <t>624.9</t>
  </si>
  <si>
    <t>622.9</t>
  </si>
  <si>
    <t>625.2</t>
  </si>
  <si>
    <t>1,248.1</t>
  </si>
  <si>
    <t>623.4</t>
  </si>
  <si>
    <t>1,247.1</t>
  </si>
  <si>
    <t>626.5</t>
  </si>
  <si>
    <t>619.3</t>
  </si>
  <si>
    <t>1,245.8</t>
  </si>
  <si>
    <t>620.1</t>
  </si>
  <si>
    <t>1,245.3</t>
  </si>
  <si>
    <t>620.5</t>
  </si>
  <si>
    <t>624.5</t>
  </si>
  <si>
    <t>1,245.0</t>
  </si>
  <si>
    <t>622.8</t>
  </si>
  <si>
    <t>622.2</t>
  </si>
  <si>
    <t>618.1</t>
  </si>
  <si>
    <t>1,244.0</t>
  </si>
  <si>
    <t>621.2</t>
  </si>
  <si>
    <t>622.1</t>
  </si>
  <si>
    <t>1,243.3</t>
  </si>
  <si>
    <t>622.0</t>
  </si>
  <si>
    <t>1,242.9</t>
  </si>
  <si>
    <t>618.8</t>
  </si>
  <si>
    <t>624.0</t>
  </si>
  <si>
    <t>1,242.8</t>
  </si>
  <si>
    <t>621.3</t>
  </si>
  <si>
    <t>1,242.5</t>
  </si>
  <si>
    <t>1,242.2</t>
  </si>
  <si>
    <t>622.6</t>
  </si>
  <si>
    <t>1,241.9</t>
  </si>
  <si>
    <t>621.6</t>
  </si>
  <si>
    <t>1,240.9</t>
  </si>
  <si>
    <t>619.4</t>
  </si>
  <si>
    <t>1,240.3</t>
  </si>
  <si>
    <t>1,240.2</t>
  </si>
  <si>
    <t>619.5</t>
  </si>
  <si>
    <t>620.4</t>
  </si>
  <si>
    <t>1,239.9</t>
  </si>
  <si>
    <t>1,239.8</t>
  </si>
  <si>
    <t>618.7</t>
  </si>
  <si>
    <t>1,239.6</t>
  </si>
  <si>
    <t>616.1</t>
  </si>
  <si>
    <t>1,239.5</t>
  </si>
  <si>
    <t>615.8</t>
  </si>
  <si>
    <t>617.4</t>
  </si>
  <si>
    <t>614.3</t>
  </si>
  <si>
    <t>624.1</t>
  </si>
  <si>
    <t>1,238.4</t>
  </si>
  <si>
    <t>616.5</t>
  </si>
  <si>
    <t>621.8</t>
  </si>
  <si>
    <t>1,238.3</t>
  </si>
  <si>
    <t>621.1</t>
  </si>
  <si>
    <t>1,238.1</t>
  </si>
  <si>
    <t>620.8</t>
  </si>
  <si>
    <t>617.2</t>
  </si>
  <si>
    <t>1,238.0</t>
  </si>
  <si>
    <t>618.4</t>
  </si>
  <si>
    <t>1,237.8</t>
  </si>
  <si>
    <t>617.3</t>
  </si>
  <si>
    <t>1,237.7</t>
  </si>
  <si>
    <t>1,237.6</t>
  </si>
  <si>
    <t>621.7</t>
  </si>
  <si>
    <t>617.5</t>
  </si>
  <si>
    <t>619.9</t>
  </si>
  <si>
    <t>1,237.4</t>
  </si>
  <si>
    <t>615.0</t>
  </si>
  <si>
    <t>1,236.5</t>
  </si>
  <si>
    <t>624.6</t>
  </si>
  <si>
    <t>1,236.2</t>
  </si>
  <si>
    <t>613.7</t>
  </si>
  <si>
    <t>622.4</t>
  </si>
  <si>
    <t>1,236.1</t>
  </si>
  <si>
    <t>1,236.0</t>
  </si>
  <si>
    <t>1,235.7</t>
  </si>
  <si>
    <t>618.0</t>
  </si>
  <si>
    <t>1,235.4</t>
  </si>
  <si>
    <t>1,235.2</t>
  </si>
  <si>
    <t>1,234.5</t>
  </si>
  <si>
    <t>617.6</t>
  </si>
  <si>
    <t>616.8</t>
  </si>
  <si>
    <t>1,234.4</t>
  </si>
  <si>
    <t>1,234.3</t>
  </si>
  <si>
    <t>615.1</t>
  </si>
  <si>
    <t>618.9</t>
  </si>
  <si>
    <t>1,234.0</t>
  </si>
  <si>
    <t>1,233.9</t>
  </si>
  <si>
    <t>615.6</t>
  </si>
  <si>
    <t>1,233.4</t>
  </si>
  <si>
    <t>620.7</t>
  </si>
  <si>
    <t>1,233.2</t>
  </si>
  <si>
    <t>613.5</t>
  </si>
  <si>
    <t>1,232.6</t>
  </si>
  <si>
    <t>617.1</t>
  </si>
  <si>
    <t>1,232.0</t>
  </si>
  <si>
    <t>614.8</t>
  </si>
  <si>
    <t>1,231.9</t>
  </si>
  <si>
    <t>614.6</t>
  </si>
  <si>
    <t>1,231.6</t>
  </si>
  <si>
    <t>613.8</t>
  </si>
  <si>
    <t>1,231.1</t>
  </si>
  <si>
    <t>612.1</t>
  </si>
  <si>
    <t>1,230.9</t>
  </si>
  <si>
    <t>1,230.7</t>
  </si>
  <si>
    <t>616.7</t>
  </si>
  <si>
    <t>1,230.4</t>
  </si>
  <si>
    <t>614.0</t>
  </si>
  <si>
    <t>616.3</t>
  </si>
  <si>
    <t>1,230.3</t>
  </si>
  <si>
    <t>613.3</t>
  </si>
  <si>
    <t>1,230.1</t>
  </si>
  <si>
    <t>611.7</t>
  </si>
  <si>
    <t>1,230.0</t>
  </si>
  <si>
    <t>1,229.6</t>
  </si>
  <si>
    <t>611.0</t>
  </si>
  <si>
    <t>1,229.1</t>
  </si>
  <si>
    <t>1,229.0</t>
  </si>
  <si>
    <t>1,228.8</t>
  </si>
  <si>
    <t>612.6</t>
  </si>
  <si>
    <t>1,228.5</t>
  </si>
  <si>
    <t>1,228.4</t>
  </si>
  <si>
    <t>614.4</t>
  </si>
  <si>
    <t>613.6</t>
  </si>
  <si>
    <t>1,228.0</t>
  </si>
  <si>
    <t>1,227.7</t>
  </si>
  <si>
    <t>1,227.6</t>
  </si>
  <si>
    <t>1,226.9</t>
  </si>
  <si>
    <t>1,226.7</t>
  </si>
  <si>
    <t>614.2</t>
  </si>
  <si>
    <t>1,226.4</t>
  </si>
  <si>
    <t>610.2</t>
  </si>
  <si>
    <t>1,226.0</t>
  </si>
  <si>
    <t>610.4</t>
  </si>
  <si>
    <t>614.7</t>
  </si>
  <si>
    <t>611.2</t>
  </si>
  <si>
    <t>616.6</t>
  </si>
  <si>
    <t>609.0</t>
  </si>
  <si>
    <t>1,225.6</t>
  </si>
  <si>
    <t>614.5</t>
  </si>
  <si>
    <t>1,225.5</t>
  </si>
  <si>
    <t>1,225.0</t>
  </si>
  <si>
    <t>609.4</t>
  </si>
  <si>
    <t>1,224.5</t>
  </si>
  <si>
    <t>609.8</t>
  </si>
  <si>
    <t>1,224.0</t>
  </si>
  <si>
    <t>1,223.5</t>
  </si>
  <si>
    <t>1,223.1</t>
  </si>
  <si>
    <t>1,222.8</t>
  </si>
  <si>
    <t>1,222.7</t>
  </si>
  <si>
    <t>612.3</t>
  </si>
  <si>
    <t>611.4</t>
  </si>
  <si>
    <t>610.8</t>
  </si>
  <si>
    <t>1,222.2</t>
  </si>
  <si>
    <t>613.2</t>
  </si>
  <si>
    <t>1,221.4</t>
  </si>
  <si>
    <t>608.9</t>
  </si>
  <si>
    <t>612.0</t>
  </si>
  <si>
    <t>1,220.9</t>
  </si>
  <si>
    <t>608.1</t>
  </si>
  <si>
    <t>1,220.8</t>
  </si>
  <si>
    <t>606.9</t>
  </si>
  <si>
    <t>1,220.6</t>
  </si>
  <si>
    <t>1,220.4</t>
  </si>
  <si>
    <t>609.9</t>
  </si>
  <si>
    <t>1,220.1</t>
  </si>
  <si>
    <t>609.5</t>
  </si>
  <si>
    <t>610.3</t>
  </si>
  <si>
    <t>1,219.8</t>
  </si>
  <si>
    <t>1,219.7</t>
  </si>
  <si>
    <t>1,219.6</t>
  </si>
  <si>
    <t>610.0</t>
  </si>
  <si>
    <t>1,219.4</t>
  </si>
  <si>
    <t>1,219.1</t>
  </si>
  <si>
    <t>612.8</t>
  </si>
  <si>
    <t>606.1</t>
  </si>
  <si>
    <t>1,218.9</t>
  </si>
  <si>
    <t>608.4</t>
  </si>
  <si>
    <t>1,218.8</t>
  </si>
  <si>
    <t>608.7</t>
  </si>
  <si>
    <t>1,218.7</t>
  </si>
  <si>
    <t>605.6</t>
  </si>
  <si>
    <t>1,218.6</t>
  </si>
  <si>
    <t>610.7</t>
  </si>
  <si>
    <t>608.3</t>
  </si>
  <si>
    <t>1,217.9</t>
  </si>
  <si>
    <t>1,217.6</t>
  </si>
  <si>
    <t>1,217.5</t>
  </si>
  <si>
    <t>1,216.4</t>
  </si>
  <si>
    <t>1,216.3</t>
  </si>
  <si>
    <t>1,215.5</t>
  </si>
  <si>
    <t>604.0</t>
  </si>
  <si>
    <t>1,214.8</t>
  </si>
  <si>
    <t>1,214.2</t>
  </si>
  <si>
    <t>603.8</t>
  </si>
  <si>
    <t>1,214.1</t>
  </si>
  <si>
    <t>605.5</t>
  </si>
  <si>
    <t>1,214.0</t>
  </si>
  <si>
    <t>606.5</t>
  </si>
  <si>
    <t>1,213.9</t>
  </si>
  <si>
    <t>604.6</t>
  </si>
  <si>
    <t>609.1</t>
  </si>
  <si>
    <t>1,212.4</t>
  </si>
  <si>
    <t>1,212.1</t>
  </si>
  <si>
    <t>1,211.8</t>
  </si>
  <si>
    <t>1,211.6</t>
  </si>
  <si>
    <t>605.8</t>
  </si>
  <si>
    <t>605.7</t>
  </si>
  <si>
    <t>607.5</t>
  </si>
  <si>
    <t>602.7</t>
  </si>
  <si>
    <t>1,208.2</t>
  </si>
  <si>
    <t>601.4</t>
  </si>
  <si>
    <t>1,207.7</t>
  </si>
  <si>
    <t>594.3</t>
  </si>
  <si>
    <t>604.4</t>
  </si>
  <si>
    <t>1,206.8</t>
  </si>
  <si>
    <t>601.6</t>
  </si>
  <si>
    <t>605.1</t>
  </si>
  <si>
    <t>597.8</t>
  </si>
  <si>
    <t>1,206.5</t>
  </si>
  <si>
    <t>1,206.0</t>
  </si>
  <si>
    <t>1,205.8</t>
  </si>
  <si>
    <t>604.2</t>
  </si>
  <si>
    <t>1,205.4</t>
  </si>
  <si>
    <t>597.1</t>
  </si>
  <si>
    <t>607.8</t>
  </si>
  <si>
    <t>1,204.9</t>
  </si>
  <si>
    <t>599.4</t>
  </si>
  <si>
    <t>1,204.6</t>
  </si>
  <si>
    <t>593.8</t>
  </si>
  <si>
    <t>1,203.9</t>
  </si>
  <si>
    <t>1,203.7</t>
  </si>
  <si>
    <t>1,203.0</t>
  </si>
  <si>
    <t>606.7</t>
  </si>
  <si>
    <t>596.0</t>
  </si>
  <si>
    <t>1,202.7</t>
  </si>
  <si>
    <t>603.6</t>
  </si>
  <si>
    <t>1,201.8</t>
  </si>
  <si>
    <t>598.0</t>
  </si>
  <si>
    <t>1,201.5</t>
  </si>
  <si>
    <t>600.3</t>
  </si>
  <si>
    <t>600.9</t>
  </si>
  <si>
    <t>1,201.2</t>
  </si>
  <si>
    <t>1,200.5</t>
  </si>
  <si>
    <t>596.8</t>
  </si>
  <si>
    <t>1,200.0</t>
  </si>
  <si>
    <t>1,199.6</t>
  </si>
  <si>
    <t>590.8</t>
  </si>
  <si>
    <t>1,199.1</t>
  </si>
  <si>
    <t>600.2</t>
  </si>
  <si>
    <t>1,198.4</t>
  </si>
  <si>
    <t>601.3</t>
  </si>
  <si>
    <t>1,197.3</t>
  </si>
  <si>
    <t>602.2</t>
  </si>
  <si>
    <t>1,196.5</t>
  </si>
  <si>
    <t>94.3</t>
  </si>
  <si>
    <t>595.6</t>
  </si>
  <si>
    <t>600.8</t>
  </si>
  <si>
    <t>1,196.4</t>
  </si>
  <si>
    <t>604.1</t>
  </si>
  <si>
    <t>1,195.6</t>
  </si>
  <si>
    <t>600.1</t>
  </si>
  <si>
    <t>1,195.5</t>
  </si>
  <si>
    <t>599.7</t>
  </si>
  <si>
    <t>595.3</t>
  </si>
  <si>
    <t>1,195.0</t>
  </si>
  <si>
    <t>597.5</t>
  </si>
  <si>
    <t>1,193.7</t>
  </si>
  <si>
    <t>594.5</t>
  </si>
  <si>
    <t>598.3</t>
  </si>
  <si>
    <t>1,192.8</t>
  </si>
  <si>
    <t>1,192.6</t>
  </si>
  <si>
    <t>585.6</t>
  </si>
  <si>
    <t>1,192.5</t>
  </si>
  <si>
    <t>589.2</t>
  </si>
  <si>
    <t>1,192.0</t>
  </si>
  <si>
    <t>588.2</t>
  </si>
  <si>
    <t>1,190.8</t>
  </si>
  <si>
    <t>593.9</t>
  </si>
  <si>
    <t>1,190.0</t>
  </si>
  <si>
    <t>598.7</t>
  </si>
  <si>
    <t>591.3</t>
  </si>
  <si>
    <t>592.8</t>
  </si>
  <si>
    <t>1,189.4</t>
  </si>
  <si>
    <t>591.7</t>
  </si>
  <si>
    <t>1,188.5</t>
  </si>
  <si>
    <t>586.3</t>
  </si>
  <si>
    <t>1,187.2</t>
  </si>
  <si>
    <t>584.6</t>
  </si>
  <si>
    <t>602.5</t>
  </si>
  <si>
    <t>1,187.1</t>
  </si>
  <si>
    <t>88.0</t>
  </si>
  <si>
    <t>586.8</t>
  </si>
  <si>
    <t>599.1</t>
  </si>
  <si>
    <t>1,187.0</t>
  </si>
  <si>
    <t>593.2</t>
  </si>
  <si>
    <t>1,186.9</t>
  </si>
  <si>
    <t>598.1</t>
  </si>
  <si>
    <t>592.3</t>
  </si>
  <si>
    <t>1,184.1</t>
  </si>
  <si>
    <t>591.2</t>
  </si>
  <si>
    <t>592.0</t>
  </si>
  <si>
    <t>1,182.3</t>
  </si>
  <si>
    <t>1,181.5</t>
  </si>
  <si>
    <t>1,180.8</t>
  </si>
  <si>
    <t>589.9</t>
  </si>
  <si>
    <t>1,178.3</t>
  </si>
  <si>
    <t>588.7</t>
  </si>
  <si>
    <t>1,176.9</t>
  </si>
  <si>
    <t>580.6</t>
  </si>
  <si>
    <t>1,173.7</t>
  </si>
  <si>
    <t>584.4</t>
  </si>
  <si>
    <t>1,170.3</t>
  </si>
  <si>
    <t>585.8</t>
  </si>
  <si>
    <t>1,164.7</t>
  </si>
  <si>
    <t>90.9</t>
  </si>
  <si>
    <t>581.1</t>
  </si>
  <si>
    <t>92.3</t>
  </si>
  <si>
    <t>583.3</t>
  </si>
  <si>
    <t>1,164.4</t>
  </si>
  <si>
    <t>573.3</t>
  </si>
  <si>
    <t>1,163.3</t>
  </si>
  <si>
    <t>92.9</t>
  </si>
  <si>
    <t>575.3</t>
  </si>
  <si>
    <t>1,160.6</t>
  </si>
  <si>
    <t>89.7</t>
  </si>
  <si>
    <t>87.8</t>
  </si>
  <si>
    <t>86.1</t>
  </si>
  <si>
    <t>84.7</t>
  </si>
  <si>
    <t>85.1</t>
  </si>
  <si>
    <t>526.6</t>
  </si>
  <si>
    <t>89.3</t>
  </si>
  <si>
    <t>87.0</t>
  </si>
  <si>
    <t>559.2</t>
  </si>
  <si>
    <t>1,085.8</t>
  </si>
  <si>
    <t>Makenzie Larson</t>
  </si>
  <si>
    <t>Ava Curtis</t>
  </si>
  <si>
    <t>Kinzey Williams</t>
  </si>
  <si>
    <t>Jaydn Morgan</t>
  </si>
  <si>
    <t>Kelsey Dardas</t>
  </si>
  <si>
    <t>Laila Mills</t>
  </si>
  <si>
    <t>Brandon Evans</t>
  </si>
  <si>
    <t>Isabella Baldwin</t>
  </si>
  <si>
    <t>Elijah Spencer</t>
  </si>
  <si>
    <t>April 16 - 18</t>
  </si>
  <si>
    <t>Sanghera</t>
  </si>
  <si>
    <t>Gupta</t>
  </si>
  <si>
    <t>Mueller</t>
  </si>
  <si>
    <t>Tso</t>
  </si>
  <si>
    <t>Savarde</t>
  </si>
  <si>
    <t>Mou</t>
  </si>
  <si>
    <t>Gawande</t>
  </si>
  <si>
    <t>Choi</t>
  </si>
  <si>
    <t>Ellie</t>
  </si>
  <si>
    <t>Zhang</t>
  </si>
  <si>
    <t>Prill</t>
  </si>
  <si>
    <t>Ball</t>
  </si>
  <si>
    <t>Blankenship</t>
  </si>
  <si>
    <t>Chystean</t>
  </si>
  <si>
    <t>Dickey</t>
  </si>
  <si>
    <t>Joowon</t>
  </si>
  <si>
    <t>Tairney</t>
  </si>
  <si>
    <t>Ga</t>
  </si>
  <si>
    <t>Stetter</t>
  </si>
  <si>
    <t>Mozhan</t>
  </si>
  <si>
    <t>Afagh</t>
  </si>
  <si>
    <t>Tabitha</t>
  </si>
  <si>
    <t>Mittleider</t>
  </si>
  <si>
    <t>Alisha</t>
  </si>
  <si>
    <t>Sharad</t>
  </si>
  <si>
    <t>Bontha</t>
  </si>
  <si>
    <t>Jue</t>
  </si>
  <si>
    <t>Gong</t>
  </si>
  <si>
    <t>Kalsi</t>
  </si>
  <si>
    <t>Herndon</t>
  </si>
  <si>
    <t>Goers</t>
  </si>
  <si>
    <t>Peyton</t>
  </si>
  <si>
    <t>Daughtrey</t>
  </si>
  <si>
    <t>Hanson</t>
  </si>
  <si>
    <t>Fetzer</t>
  </si>
  <si>
    <t>Kloe</t>
  </si>
  <si>
    <t>Escobar</t>
  </si>
  <si>
    <t>Huggins</t>
  </si>
  <si>
    <t>Caitlyn</t>
  </si>
  <si>
    <t>Brown</t>
  </si>
  <si>
    <t>Kallie</t>
  </si>
  <si>
    <t>Gaskins</t>
  </si>
  <si>
    <t>Aglave</t>
  </si>
  <si>
    <t>Justice</t>
  </si>
  <si>
    <t>Uzan</t>
  </si>
  <si>
    <t>Vitaliana Helena</t>
  </si>
  <si>
    <t>Zabiega</t>
  </si>
  <si>
    <t>Jasmine</t>
  </si>
  <si>
    <t>Wallis</t>
  </si>
  <si>
    <t>Li</t>
  </si>
  <si>
    <t>Tanisa</t>
  </si>
  <si>
    <t>Kanchanawanchai</t>
  </si>
  <si>
    <t>Chung</t>
  </si>
  <si>
    <t>Liang</t>
  </si>
  <si>
    <t>Barbara</t>
  </si>
  <si>
    <t>BaylorRose</t>
  </si>
  <si>
    <t>Shiyali</t>
  </si>
  <si>
    <t>Saravanan</t>
  </si>
  <si>
    <t>Cage</t>
  </si>
  <si>
    <t>Devanshi</t>
  </si>
  <si>
    <t>Agrawal</t>
  </si>
  <si>
    <t>Lynce</t>
  </si>
  <si>
    <t>Lin</t>
  </si>
  <si>
    <t>Klemp</t>
  </si>
  <si>
    <t>Blaine</t>
  </si>
  <si>
    <t>Anderson</t>
  </si>
  <si>
    <t>Teegan</t>
  </si>
  <si>
    <t>Meyers</t>
  </si>
  <si>
    <t>Winkley</t>
  </si>
  <si>
    <t>Sam</t>
  </si>
  <si>
    <t>Poulin</t>
  </si>
  <si>
    <t>Kor</t>
  </si>
  <si>
    <t>Carroll</t>
  </si>
  <si>
    <t>Hill</t>
  </si>
  <si>
    <t>Burchett</t>
  </si>
  <si>
    <t>Ketchum</t>
  </si>
  <si>
    <t>Iribarren</t>
  </si>
  <si>
    <t>Khedgikar</t>
  </si>
  <si>
    <t>Mathew</t>
  </si>
  <si>
    <t>Adhikary</t>
  </si>
  <si>
    <t>Grady</t>
  </si>
  <si>
    <t>Eule</t>
  </si>
  <si>
    <t>Kody</t>
  </si>
  <si>
    <t>Skaggs</t>
  </si>
  <si>
    <t>Tarin</t>
  </si>
  <si>
    <t>Liphardt</t>
  </si>
  <si>
    <t>Frawley</t>
  </si>
  <si>
    <t>Winston</t>
  </si>
  <si>
    <t>Maa</t>
  </si>
  <si>
    <t>Zaccaria</t>
  </si>
  <si>
    <t>Thielbar</t>
  </si>
  <si>
    <t>Vincent</t>
  </si>
  <si>
    <t>Larrazolo</t>
  </si>
  <si>
    <t>Nolan</t>
  </si>
  <si>
    <t>Glenn</t>
  </si>
  <si>
    <t>Parkerton</t>
  </si>
  <si>
    <t>Richter</t>
  </si>
  <si>
    <t>Gavin</t>
  </si>
  <si>
    <t>Huang</t>
  </si>
  <si>
    <t>Timothy</t>
  </si>
  <si>
    <t>Choo</t>
  </si>
  <si>
    <t>Dudys</t>
  </si>
  <si>
    <t>IA</t>
  </si>
  <si>
    <t>Line</t>
  </si>
  <si>
    <t>Vetter</t>
  </si>
  <si>
    <t>McKown</t>
  </si>
  <si>
    <t>Theodore</t>
  </si>
  <si>
    <t>Green</t>
  </si>
  <si>
    <t>Messerschmidt</t>
  </si>
  <si>
    <t>Howell</t>
  </si>
  <si>
    <t>Colt</t>
  </si>
  <si>
    <t>Todoroff</t>
  </si>
  <si>
    <t>Kieran</t>
  </si>
  <si>
    <t>Bennett</t>
  </si>
  <si>
    <t>Hilgenberg</t>
  </si>
  <si>
    <t>Gus</t>
  </si>
  <si>
    <t>Heller</t>
  </si>
  <si>
    <t>Patrick</t>
  </si>
  <si>
    <t>Souza</t>
  </si>
  <si>
    <t>Fisher</t>
  </si>
  <si>
    <t>Judah</t>
  </si>
  <si>
    <t>Hanko</t>
  </si>
  <si>
    <t>Yabin</t>
  </si>
  <si>
    <t>R6 50m Rifle Prone Mixed SH2 Results</t>
  </si>
  <si>
    <t>Yang*</t>
  </si>
  <si>
    <t>Comp# 493864 assessed 2pt penalty per rule 6.2.2.4</t>
  </si>
  <si>
    <t>Comp# 435583 assessed 2pt penalty per rule 6.2.2.4</t>
  </si>
  <si>
    <t>Comp# 488389 assessed 10 point penalty per rule 6.7.9.1</t>
  </si>
  <si>
    <t>Jennings</t>
  </si>
  <si>
    <t>Wright</t>
  </si>
  <si>
    <t>Bouknight</t>
  </si>
  <si>
    <t>Cody</t>
  </si>
  <si>
    <t>Snoeberger</t>
  </si>
  <si>
    <t>Deal</t>
  </si>
  <si>
    <t>Stelter</t>
  </si>
  <si>
    <t>Hooper</t>
  </si>
  <si>
    <t>Johnston</t>
  </si>
  <si>
    <t>Eli</t>
  </si>
  <si>
    <t>Clegg</t>
  </si>
  <si>
    <t>Connor</t>
  </si>
  <si>
    <t>Bracken</t>
  </si>
  <si>
    <t>McCann</t>
  </si>
  <si>
    <t>Emmett</t>
  </si>
  <si>
    <t>Lowman</t>
  </si>
  <si>
    <t>Chiesa</t>
  </si>
  <si>
    <t>Brenna</t>
  </si>
  <si>
    <t>Jesse-Anne</t>
  </si>
  <si>
    <t>Oberle</t>
  </si>
  <si>
    <t>Fast-Clarke</t>
  </si>
  <si>
    <t>Koller</t>
  </si>
  <si>
    <t>Aimee</t>
  </si>
  <si>
    <t>Ridinger</t>
  </si>
  <si>
    <t>Alexandra</t>
  </si>
  <si>
    <t>Chatfield</t>
  </si>
  <si>
    <t>Rummler</t>
  </si>
  <si>
    <t>Kara</t>
  </si>
  <si>
    <t>Janowski</t>
  </si>
  <si>
    <t>Tieszen</t>
  </si>
  <si>
    <t>Kiselicka</t>
  </si>
  <si>
    <t>Parlin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</si>
</sst>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" fillId="0" borderId="0" xfId="0" applyNumberFormat="1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readingOrder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54"/>
  <sheetViews>
    <sheetView workbookViewId="0">
      <selection activeCell="C14" sqref="C14"/>
    </sheetView>
  </sheetViews>
  <sheetFormatPr defaultRowHeight="14.4" x14ac:dyDescent="0.3"/>
  <cols>
    <col min="1" max="1" width="8.109375" customWidth="1"/>
    <col min="2" max="2" width="13.33203125" customWidth="1"/>
    <col min="3" max="3" width="11.44140625" bestFit="1" customWidth="1"/>
    <col min="4" max="4" width="11.44140625" customWidth="1"/>
    <col min="5" max="5" width="5.5546875" bestFit="1" customWidth="1"/>
    <col min="6" max="6" width="6.88671875" bestFit="1" customWidth="1"/>
    <col min="7" max="12" width="3" hidden="1" customWidth="1"/>
    <col min="13" max="13" width="4.44140625" bestFit="1" customWidth="1"/>
    <col min="14" max="14" width="3.88671875" bestFit="1" customWidth="1"/>
    <col min="15" max="20" width="3" hidden="1" customWidth="1"/>
    <col min="21" max="21" width="4.44140625" bestFit="1" customWidth="1"/>
    <col min="22" max="22" width="3.88671875" bestFit="1" customWidth="1"/>
    <col min="23" max="23" width="6.6640625" bestFit="1" customWidth="1"/>
    <col min="24" max="24" width="4" bestFit="1" customWidth="1"/>
    <col min="25" max="25" width="7.5546875" bestFit="1" customWidth="1"/>
    <col min="26" max="26" width="8.109375" customWidth="1"/>
  </cols>
  <sheetData>
    <row r="1" spans="1:50" ht="17.399999999999999" x14ac:dyDescent="0.3">
      <c r="A1" s="1" t="s">
        <v>375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7.399999999999999" x14ac:dyDescent="0.3">
      <c r="A2" s="1" t="s">
        <v>540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7.399999999999999" x14ac:dyDescent="0.3">
      <c r="A3" s="1" t="s">
        <v>284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1:50" s="17" customFormat="1" ht="17.399999999999999" x14ac:dyDescent="0.3">
      <c r="A5" s="14" t="s">
        <v>168</v>
      </c>
      <c r="B5" s="1"/>
      <c r="C5" s="1"/>
      <c r="D5" s="1"/>
      <c r="E5" s="14" t="s">
        <v>346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1097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s="17" customFormat="1" ht="17.399999999999999" x14ac:dyDescent="0.3">
      <c r="A6" s="14" t="s">
        <v>169</v>
      </c>
      <c r="B6" s="1"/>
      <c r="C6" s="1"/>
      <c r="D6" s="1"/>
      <c r="E6" s="14" t="s">
        <v>989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1128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s="17" customFormat="1" ht="17.399999999999999" x14ac:dyDescent="0.3">
      <c r="A7" s="14" t="s">
        <v>170</v>
      </c>
      <c r="B7" s="1"/>
      <c r="C7" s="1"/>
      <c r="D7" s="1"/>
      <c r="E7" s="14" t="s">
        <v>988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1090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s="17" customFormat="1" ht="17.399999999999999" x14ac:dyDescent="0.3">
      <c r="A9" s="14" t="s">
        <v>171</v>
      </c>
      <c r="B9" s="1"/>
      <c r="C9" s="1"/>
      <c r="D9" s="1"/>
      <c r="E9" s="14" t="s">
        <v>987</v>
      </c>
      <c r="Y9" s="24">
        <v>1121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s="17" customFormat="1" ht="17.399999999999999" x14ac:dyDescent="0.3">
      <c r="A10" s="14" t="s">
        <v>173</v>
      </c>
      <c r="B10" s="1"/>
      <c r="C10" s="1"/>
      <c r="D10" s="1"/>
      <c r="E10" s="14" t="s">
        <v>342</v>
      </c>
      <c r="Y10" s="24">
        <v>1107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s="17" customFormat="1" ht="17.399999999999999" x14ac:dyDescent="0.3">
      <c r="A11" s="14" t="s">
        <v>174</v>
      </c>
      <c r="B11" s="1"/>
      <c r="C11" s="1"/>
      <c r="D11" s="1"/>
      <c r="E11" s="14" t="s">
        <v>345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1093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s="17" customFormat="1" ht="17.399999999999999" x14ac:dyDescent="0.3">
      <c r="A13" s="14" t="s">
        <v>172</v>
      </c>
      <c r="B13" s="1"/>
      <c r="C13" s="1"/>
      <c r="D13" s="1"/>
      <c r="E13" s="14" t="s">
        <v>348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1079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s="17" customFormat="1" ht="17.399999999999999" x14ac:dyDescent="0.3">
      <c r="A14" s="14" t="s">
        <v>175</v>
      </c>
      <c r="B14" s="1"/>
      <c r="C14" s="1"/>
      <c r="D14" s="1"/>
      <c r="E14" s="14" t="s">
        <v>990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1067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s="17" customFormat="1" ht="17.399999999999999" x14ac:dyDescent="0.3">
      <c r="A15" s="14" t="s">
        <v>176</v>
      </c>
      <c r="B15" s="1"/>
      <c r="C15" s="1"/>
      <c r="D15" s="1"/>
      <c r="E15" s="14" t="s">
        <v>991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1062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s="17" customFormat="1" ht="17.399999999999999" x14ac:dyDescent="0.3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193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193</v>
      </c>
      <c r="W17" s="13" t="s">
        <v>162</v>
      </c>
      <c r="X17" s="13" t="s">
        <v>194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</row>
    <row r="18" spans="1:50" x14ac:dyDescent="0.3">
      <c r="A18" s="25">
        <v>1</v>
      </c>
      <c r="B18" t="s">
        <v>463</v>
      </c>
      <c r="C18" t="s">
        <v>315</v>
      </c>
      <c r="D18">
        <v>377818</v>
      </c>
      <c r="E18" t="s">
        <v>12</v>
      </c>
      <c r="F18" t="s">
        <v>182</v>
      </c>
      <c r="G18">
        <v>84</v>
      </c>
      <c r="H18">
        <v>94</v>
      </c>
      <c r="I18">
        <v>91</v>
      </c>
      <c r="J18">
        <v>94</v>
      </c>
      <c r="K18">
        <v>92</v>
      </c>
      <c r="L18">
        <v>98</v>
      </c>
      <c r="M18">
        <v>553</v>
      </c>
      <c r="N18">
        <v>7</v>
      </c>
      <c r="O18">
        <v>88</v>
      </c>
      <c r="P18">
        <v>92</v>
      </c>
      <c r="Q18">
        <v>87</v>
      </c>
      <c r="R18">
        <v>91</v>
      </c>
      <c r="S18">
        <v>90</v>
      </c>
      <c r="T18">
        <v>96</v>
      </c>
      <c r="U18">
        <v>544</v>
      </c>
      <c r="V18">
        <v>7</v>
      </c>
      <c r="W18">
        <v>1097</v>
      </c>
      <c r="X18">
        <v>14</v>
      </c>
      <c r="Y18">
        <v>25</v>
      </c>
    </row>
    <row r="19" spans="1:50" x14ac:dyDescent="0.3">
      <c r="A19" s="25">
        <v>2</v>
      </c>
      <c r="B19" t="s">
        <v>500</v>
      </c>
      <c r="C19" t="s">
        <v>321</v>
      </c>
      <c r="D19">
        <v>445763</v>
      </c>
      <c r="E19" t="s">
        <v>20</v>
      </c>
      <c r="F19" t="s">
        <v>181</v>
      </c>
      <c r="G19">
        <v>93</v>
      </c>
      <c r="H19">
        <v>95</v>
      </c>
      <c r="I19">
        <v>95</v>
      </c>
      <c r="J19">
        <v>95</v>
      </c>
      <c r="K19">
        <v>93</v>
      </c>
      <c r="L19">
        <v>93</v>
      </c>
      <c r="M19">
        <v>564</v>
      </c>
      <c r="N19">
        <v>10</v>
      </c>
      <c r="O19">
        <v>95</v>
      </c>
      <c r="P19">
        <v>92</v>
      </c>
      <c r="Q19">
        <v>94</v>
      </c>
      <c r="R19">
        <v>97</v>
      </c>
      <c r="S19">
        <v>91</v>
      </c>
      <c r="T19">
        <v>95</v>
      </c>
      <c r="U19">
        <v>564</v>
      </c>
      <c r="V19">
        <v>10</v>
      </c>
      <c r="W19">
        <v>1128</v>
      </c>
      <c r="X19">
        <v>20</v>
      </c>
      <c r="Y19">
        <v>21</v>
      </c>
    </row>
    <row r="20" spans="1:50" x14ac:dyDescent="0.3">
      <c r="A20" s="25">
        <v>3</v>
      </c>
      <c r="B20" t="s">
        <v>502</v>
      </c>
      <c r="C20" t="s">
        <v>312</v>
      </c>
      <c r="D20">
        <v>437654</v>
      </c>
      <c r="E20" t="s">
        <v>31</v>
      </c>
      <c r="F20" t="s">
        <v>181</v>
      </c>
      <c r="G20">
        <v>90</v>
      </c>
      <c r="H20">
        <v>90</v>
      </c>
      <c r="I20">
        <v>93</v>
      </c>
      <c r="J20">
        <v>86</v>
      </c>
      <c r="K20">
        <v>91</v>
      </c>
      <c r="L20">
        <v>91</v>
      </c>
      <c r="M20">
        <v>541</v>
      </c>
      <c r="N20">
        <v>6</v>
      </c>
      <c r="O20">
        <v>95</v>
      </c>
      <c r="P20">
        <v>94</v>
      </c>
      <c r="Q20">
        <v>87</v>
      </c>
      <c r="R20">
        <v>90</v>
      </c>
      <c r="S20">
        <v>94</v>
      </c>
      <c r="T20">
        <v>89</v>
      </c>
      <c r="U20">
        <v>549</v>
      </c>
      <c r="V20">
        <v>8</v>
      </c>
      <c r="W20">
        <v>1090</v>
      </c>
      <c r="X20">
        <v>14</v>
      </c>
      <c r="Y20">
        <v>17</v>
      </c>
    </row>
    <row r="21" spans="1:50" x14ac:dyDescent="0.3">
      <c r="A21" s="25">
        <v>4</v>
      </c>
      <c r="B21" t="s">
        <v>460</v>
      </c>
      <c r="C21" t="s">
        <v>228</v>
      </c>
      <c r="D21">
        <v>386616</v>
      </c>
      <c r="E21" t="s">
        <v>25</v>
      </c>
      <c r="F21" t="s">
        <v>182</v>
      </c>
      <c r="G21">
        <v>96</v>
      </c>
      <c r="H21">
        <v>99</v>
      </c>
      <c r="I21">
        <v>93</v>
      </c>
      <c r="J21">
        <v>90</v>
      </c>
      <c r="K21">
        <v>88</v>
      </c>
      <c r="L21">
        <v>87</v>
      </c>
      <c r="M21">
        <v>553</v>
      </c>
      <c r="N21">
        <v>14</v>
      </c>
      <c r="O21">
        <v>91</v>
      </c>
      <c r="P21">
        <v>86</v>
      </c>
      <c r="Q21">
        <v>88</v>
      </c>
      <c r="R21">
        <v>91</v>
      </c>
      <c r="S21">
        <v>88</v>
      </c>
      <c r="T21">
        <v>96</v>
      </c>
      <c r="U21">
        <v>540</v>
      </c>
      <c r="V21">
        <v>9</v>
      </c>
      <c r="W21">
        <v>1093</v>
      </c>
      <c r="X21">
        <v>23</v>
      </c>
      <c r="Y21">
        <v>14</v>
      </c>
    </row>
    <row r="22" spans="1:50" x14ac:dyDescent="0.3">
      <c r="A22" s="25">
        <v>5</v>
      </c>
      <c r="B22" t="s">
        <v>504</v>
      </c>
      <c r="C22" t="s">
        <v>278</v>
      </c>
      <c r="D22">
        <v>366904</v>
      </c>
      <c r="E22" t="s">
        <v>8</v>
      </c>
      <c r="F22" t="s">
        <v>181</v>
      </c>
      <c r="G22">
        <v>89</v>
      </c>
      <c r="H22">
        <v>86</v>
      </c>
      <c r="I22">
        <v>87</v>
      </c>
      <c r="J22">
        <v>95</v>
      </c>
      <c r="K22">
        <v>91</v>
      </c>
      <c r="L22">
        <v>89</v>
      </c>
      <c r="M22">
        <v>537</v>
      </c>
      <c r="N22">
        <v>3</v>
      </c>
      <c r="O22">
        <v>88</v>
      </c>
      <c r="P22">
        <v>92</v>
      </c>
      <c r="Q22">
        <v>90</v>
      </c>
      <c r="R22">
        <v>97</v>
      </c>
      <c r="S22">
        <v>97</v>
      </c>
      <c r="T22">
        <v>94</v>
      </c>
      <c r="U22">
        <v>558</v>
      </c>
      <c r="V22">
        <v>10</v>
      </c>
      <c r="W22">
        <v>1095</v>
      </c>
      <c r="X22">
        <v>13</v>
      </c>
      <c r="Y22">
        <v>11</v>
      </c>
    </row>
    <row r="23" spans="1:50" x14ac:dyDescent="0.3">
      <c r="A23" s="25">
        <v>6</v>
      </c>
      <c r="B23" t="s">
        <v>224</v>
      </c>
      <c r="C23" t="s">
        <v>369</v>
      </c>
      <c r="D23">
        <v>492404</v>
      </c>
      <c r="E23" t="s">
        <v>18</v>
      </c>
      <c r="F23" t="s">
        <v>181</v>
      </c>
      <c r="G23">
        <v>96</v>
      </c>
      <c r="H23">
        <v>92</v>
      </c>
      <c r="I23">
        <v>97</v>
      </c>
      <c r="J23">
        <v>95</v>
      </c>
      <c r="K23">
        <v>96</v>
      </c>
      <c r="L23">
        <v>96</v>
      </c>
      <c r="M23">
        <v>572</v>
      </c>
      <c r="N23">
        <v>16</v>
      </c>
      <c r="O23">
        <v>96</v>
      </c>
      <c r="P23">
        <v>93</v>
      </c>
      <c r="Q23">
        <v>91</v>
      </c>
      <c r="R23">
        <v>88</v>
      </c>
      <c r="S23">
        <v>94</v>
      </c>
      <c r="T23">
        <v>88</v>
      </c>
      <c r="U23">
        <v>550</v>
      </c>
      <c r="V23">
        <v>8</v>
      </c>
      <c r="W23">
        <v>1122</v>
      </c>
      <c r="X23">
        <v>24</v>
      </c>
      <c r="Y23">
        <v>10</v>
      </c>
    </row>
    <row r="24" spans="1:50" x14ac:dyDescent="0.3">
      <c r="A24" s="25">
        <v>7</v>
      </c>
      <c r="B24" t="s">
        <v>234</v>
      </c>
      <c r="C24" t="s">
        <v>332</v>
      </c>
      <c r="D24">
        <v>437013</v>
      </c>
      <c r="E24" t="s">
        <v>25</v>
      </c>
      <c r="F24" t="s">
        <v>182</v>
      </c>
      <c r="G24">
        <v>94</v>
      </c>
      <c r="H24">
        <v>95</v>
      </c>
      <c r="I24">
        <v>96</v>
      </c>
      <c r="J24">
        <v>91</v>
      </c>
      <c r="K24">
        <v>93</v>
      </c>
      <c r="L24">
        <v>92</v>
      </c>
      <c r="M24">
        <v>561</v>
      </c>
      <c r="N24">
        <v>8</v>
      </c>
      <c r="O24">
        <v>93</v>
      </c>
      <c r="P24">
        <v>93</v>
      </c>
      <c r="Q24">
        <v>95</v>
      </c>
      <c r="R24">
        <v>92</v>
      </c>
      <c r="S24">
        <v>92</v>
      </c>
      <c r="T24">
        <v>95</v>
      </c>
      <c r="U24">
        <v>560</v>
      </c>
      <c r="V24">
        <v>10</v>
      </c>
      <c r="W24">
        <v>1121</v>
      </c>
      <c r="X24">
        <v>18</v>
      </c>
      <c r="Y24">
        <v>6</v>
      </c>
    </row>
    <row r="25" spans="1:50" x14ac:dyDescent="0.3">
      <c r="A25" s="25">
        <v>8</v>
      </c>
      <c r="B25" t="s">
        <v>499</v>
      </c>
      <c r="C25" t="s">
        <v>213</v>
      </c>
      <c r="D25">
        <v>493685</v>
      </c>
      <c r="E25" t="s">
        <v>12</v>
      </c>
      <c r="F25" t="s">
        <v>182</v>
      </c>
      <c r="G25">
        <v>95</v>
      </c>
      <c r="H25">
        <v>95</v>
      </c>
      <c r="I25">
        <v>96</v>
      </c>
      <c r="J25">
        <v>94</v>
      </c>
      <c r="K25">
        <v>93</v>
      </c>
      <c r="L25">
        <v>91</v>
      </c>
      <c r="M25">
        <v>564</v>
      </c>
      <c r="N25">
        <v>12</v>
      </c>
      <c r="O25">
        <v>94</v>
      </c>
      <c r="P25">
        <v>95</v>
      </c>
      <c r="Q25">
        <v>92</v>
      </c>
      <c r="R25">
        <v>84</v>
      </c>
      <c r="S25">
        <v>84</v>
      </c>
      <c r="T25">
        <v>94</v>
      </c>
      <c r="U25">
        <v>543</v>
      </c>
      <c r="V25">
        <v>11</v>
      </c>
      <c r="W25">
        <v>1107</v>
      </c>
      <c r="X25">
        <v>23</v>
      </c>
      <c r="Y25">
        <v>3</v>
      </c>
    </row>
    <row r="26" spans="1:50" x14ac:dyDescent="0.3">
      <c r="A26" s="25">
        <v>9</v>
      </c>
      <c r="B26" t="s">
        <v>501</v>
      </c>
      <c r="C26" t="s">
        <v>309</v>
      </c>
      <c r="D26">
        <v>493700</v>
      </c>
      <c r="E26" t="s">
        <v>12</v>
      </c>
      <c r="F26" t="s">
        <v>183</v>
      </c>
      <c r="G26">
        <v>94</v>
      </c>
      <c r="H26">
        <v>86</v>
      </c>
      <c r="I26">
        <v>95</v>
      </c>
      <c r="J26">
        <v>91</v>
      </c>
      <c r="K26">
        <v>95</v>
      </c>
      <c r="L26">
        <v>90</v>
      </c>
      <c r="M26">
        <v>551</v>
      </c>
      <c r="N26">
        <v>8</v>
      </c>
      <c r="O26">
        <v>84</v>
      </c>
      <c r="P26">
        <v>88</v>
      </c>
      <c r="Q26">
        <v>85</v>
      </c>
      <c r="R26">
        <v>89</v>
      </c>
      <c r="S26">
        <v>89</v>
      </c>
      <c r="T26">
        <v>93</v>
      </c>
      <c r="U26">
        <v>528</v>
      </c>
      <c r="V26">
        <v>7</v>
      </c>
      <c r="W26">
        <v>1079</v>
      </c>
      <c r="X26">
        <v>15</v>
      </c>
    </row>
    <row r="27" spans="1:50" x14ac:dyDescent="0.3">
      <c r="A27" s="25">
        <v>10</v>
      </c>
      <c r="B27" t="s">
        <v>503</v>
      </c>
      <c r="C27" t="s">
        <v>213</v>
      </c>
      <c r="D27">
        <v>377806</v>
      </c>
      <c r="E27" t="s">
        <v>12</v>
      </c>
      <c r="F27" t="s">
        <v>181</v>
      </c>
      <c r="G27">
        <v>93</v>
      </c>
      <c r="H27">
        <v>95</v>
      </c>
      <c r="I27">
        <v>94</v>
      </c>
      <c r="J27">
        <v>84</v>
      </c>
      <c r="K27">
        <v>89</v>
      </c>
      <c r="L27">
        <v>85</v>
      </c>
      <c r="M27">
        <v>540</v>
      </c>
      <c r="N27">
        <v>5</v>
      </c>
      <c r="O27">
        <v>97</v>
      </c>
      <c r="P27">
        <v>90</v>
      </c>
      <c r="Q27">
        <v>91</v>
      </c>
      <c r="R27">
        <v>83</v>
      </c>
      <c r="S27">
        <v>88</v>
      </c>
      <c r="T27">
        <v>87</v>
      </c>
      <c r="U27">
        <v>536</v>
      </c>
      <c r="V27">
        <v>8</v>
      </c>
      <c r="W27">
        <v>1076</v>
      </c>
      <c r="X27">
        <v>13</v>
      </c>
    </row>
    <row r="28" spans="1:50" x14ac:dyDescent="0.3">
      <c r="A28" s="25">
        <v>11</v>
      </c>
      <c r="B28" t="s">
        <v>507</v>
      </c>
      <c r="C28" t="s">
        <v>238</v>
      </c>
      <c r="D28">
        <v>461320</v>
      </c>
      <c r="E28" t="s">
        <v>25</v>
      </c>
      <c r="F28" t="s">
        <v>183</v>
      </c>
      <c r="G28">
        <v>90</v>
      </c>
      <c r="H28">
        <v>92</v>
      </c>
      <c r="I28">
        <v>86</v>
      </c>
      <c r="J28">
        <v>92</v>
      </c>
      <c r="K28">
        <v>86</v>
      </c>
      <c r="L28">
        <v>88</v>
      </c>
      <c r="M28">
        <v>534</v>
      </c>
      <c r="N28">
        <v>13</v>
      </c>
      <c r="O28">
        <v>89</v>
      </c>
      <c r="P28">
        <v>85</v>
      </c>
      <c r="Q28">
        <v>89</v>
      </c>
      <c r="R28">
        <v>88</v>
      </c>
      <c r="S28">
        <v>92</v>
      </c>
      <c r="T28">
        <v>90</v>
      </c>
      <c r="U28">
        <v>533</v>
      </c>
      <c r="V28">
        <v>6</v>
      </c>
      <c r="W28">
        <v>1067</v>
      </c>
      <c r="X28">
        <v>19</v>
      </c>
    </row>
    <row r="29" spans="1:50" x14ac:dyDescent="0.3">
      <c r="A29" s="25">
        <v>12</v>
      </c>
      <c r="B29" t="s">
        <v>465</v>
      </c>
      <c r="C29" t="s">
        <v>232</v>
      </c>
      <c r="D29">
        <v>493677</v>
      </c>
      <c r="E29" t="s">
        <v>233</v>
      </c>
      <c r="F29" t="s">
        <v>183</v>
      </c>
      <c r="G29">
        <v>87</v>
      </c>
      <c r="H29">
        <v>81</v>
      </c>
      <c r="I29">
        <v>89</v>
      </c>
      <c r="J29">
        <v>92</v>
      </c>
      <c r="K29">
        <v>87</v>
      </c>
      <c r="L29">
        <v>90</v>
      </c>
      <c r="M29">
        <v>526</v>
      </c>
      <c r="N29">
        <v>10</v>
      </c>
      <c r="O29">
        <v>93</v>
      </c>
      <c r="P29">
        <v>86</v>
      </c>
      <c r="Q29">
        <v>90</v>
      </c>
      <c r="R29">
        <v>85</v>
      </c>
      <c r="S29">
        <v>91</v>
      </c>
      <c r="T29">
        <v>91</v>
      </c>
      <c r="U29">
        <v>536</v>
      </c>
      <c r="V29">
        <v>6</v>
      </c>
      <c r="W29">
        <v>1062</v>
      </c>
      <c r="X29">
        <v>16</v>
      </c>
    </row>
    <row r="30" spans="1:50" x14ac:dyDescent="0.3">
      <c r="A30" s="25">
        <v>13</v>
      </c>
      <c r="B30" t="s">
        <v>505</v>
      </c>
      <c r="C30" t="s">
        <v>506</v>
      </c>
      <c r="D30">
        <v>492410</v>
      </c>
      <c r="E30" t="s">
        <v>18</v>
      </c>
      <c r="F30" t="s">
        <v>181</v>
      </c>
      <c r="G30">
        <v>91</v>
      </c>
      <c r="H30">
        <v>85</v>
      </c>
      <c r="I30">
        <v>91</v>
      </c>
      <c r="J30">
        <v>89</v>
      </c>
      <c r="K30">
        <v>92</v>
      </c>
      <c r="L30">
        <v>89</v>
      </c>
      <c r="M30">
        <v>537</v>
      </c>
      <c r="N30">
        <v>3</v>
      </c>
      <c r="O30">
        <v>89</v>
      </c>
      <c r="P30">
        <v>90</v>
      </c>
      <c r="Q30">
        <v>87</v>
      </c>
      <c r="R30">
        <v>83</v>
      </c>
      <c r="S30">
        <v>80</v>
      </c>
      <c r="T30">
        <v>92</v>
      </c>
      <c r="U30">
        <v>521</v>
      </c>
      <c r="V30">
        <v>3</v>
      </c>
      <c r="W30">
        <v>1058</v>
      </c>
      <c r="X30">
        <v>6</v>
      </c>
    </row>
    <row r="31" spans="1:50" ht="15.6" x14ac:dyDescent="0.3">
      <c r="A31" s="25">
        <v>14</v>
      </c>
      <c r="B31" t="s">
        <v>511</v>
      </c>
      <c r="C31" t="s">
        <v>512</v>
      </c>
      <c r="D31">
        <v>437662</v>
      </c>
      <c r="E31" t="s">
        <v>281</v>
      </c>
      <c r="F31" t="s">
        <v>181</v>
      </c>
      <c r="G31">
        <v>89</v>
      </c>
      <c r="H31">
        <v>87</v>
      </c>
      <c r="I31">
        <v>90</v>
      </c>
      <c r="J31">
        <v>83</v>
      </c>
      <c r="K31">
        <v>87</v>
      </c>
      <c r="L31">
        <v>80</v>
      </c>
      <c r="M31">
        <v>516</v>
      </c>
      <c r="N31">
        <v>6</v>
      </c>
      <c r="O31">
        <v>92</v>
      </c>
      <c r="P31">
        <v>89</v>
      </c>
      <c r="Q31">
        <v>94</v>
      </c>
      <c r="R31">
        <v>88</v>
      </c>
      <c r="S31">
        <v>85</v>
      </c>
      <c r="T31">
        <v>93</v>
      </c>
      <c r="U31">
        <v>541</v>
      </c>
      <c r="V31">
        <v>6</v>
      </c>
      <c r="W31">
        <v>1057</v>
      </c>
      <c r="X31">
        <v>12</v>
      </c>
      <c r="Y31" s="10"/>
    </row>
    <row r="32" spans="1:50" x14ac:dyDescent="0.3">
      <c r="A32" s="25">
        <v>15</v>
      </c>
      <c r="B32" t="s">
        <v>462</v>
      </c>
      <c r="C32" t="s">
        <v>283</v>
      </c>
      <c r="D32">
        <v>400388</v>
      </c>
      <c r="E32" t="s">
        <v>281</v>
      </c>
      <c r="F32" t="s">
        <v>182</v>
      </c>
      <c r="G32">
        <v>88</v>
      </c>
      <c r="H32">
        <v>91</v>
      </c>
      <c r="I32">
        <v>92</v>
      </c>
      <c r="J32">
        <v>83</v>
      </c>
      <c r="K32">
        <v>86</v>
      </c>
      <c r="L32">
        <v>85</v>
      </c>
      <c r="M32">
        <v>525</v>
      </c>
      <c r="N32">
        <v>4</v>
      </c>
      <c r="O32">
        <v>86</v>
      </c>
      <c r="P32">
        <v>88</v>
      </c>
      <c r="Q32">
        <v>92</v>
      </c>
      <c r="R32">
        <v>86</v>
      </c>
      <c r="S32">
        <v>88</v>
      </c>
      <c r="T32">
        <v>84</v>
      </c>
      <c r="U32">
        <v>524</v>
      </c>
      <c r="V32">
        <v>3</v>
      </c>
      <c r="W32">
        <v>1049</v>
      </c>
      <c r="X32">
        <v>7</v>
      </c>
    </row>
    <row r="33" spans="1:28" ht="15.6" x14ac:dyDescent="0.3">
      <c r="A33" s="25">
        <v>16</v>
      </c>
      <c r="B33" t="s">
        <v>510</v>
      </c>
      <c r="C33" t="s">
        <v>318</v>
      </c>
      <c r="D33">
        <v>445105</v>
      </c>
      <c r="E33" t="s">
        <v>20</v>
      </c>
      <c r="F33" t="s">
        <v>182</v>
      </c>
      <c r="G33">
        <v>81</v>
      </c>
      <c r="H33">
        <v>86</v>
      </c>
      <c r="I33">
        <v>84</v>
      </c>
      <c r="J33">
        <v>86</v>
      </c>
      <c r="K33">
        <v>89</v>
      </c>
      <c r="L33">
        <v>92</v>
      </c>
      <c r="M33">
        <v>518</v>
      </c>
      <c r="N33">
        <v>4</v>
      </c>
      <c r="O33">
        <v>82</v>
      </c>
      <c r="P33">
        <v>93</v>
      </c>
      <c r="Q33">
        <v>87</v>
      </c>
      <c r="R33">
        <v>93</v>
      </c>
      <c r="S33">
        <v>87</v>
      </c>
      <c r="T33">
        <v>87</v>
      </c>
      <c r="U33">
        <v>529</v>
      </c>
      <c r="V33">
        <v>10</v>
      </c>
      <c r="W33">
        <v>1047</v>
      </c>
      <c r="X33">
        <v>14</v>
      </c>
      <c r="Y33" s="10"/>
    </row>
    <row r="34" spans="1:28" x14ac:dyDescent="0.3">
      <c r="A34" s="25">
        <v>17</v>
      </c>
      <c r="B34" t="s">
        <v>509</v>
      </c>
      <c r="C34" t="s">
        <v>324</v>
      </c>
      <c r="D34">
        <v>493547</v>
      </c>
      <c r="E34" t="s">
        <v>148</v>
      </c>
      <c r="F34" t="s">
        <v>183</v>
      </c>
      <c r="G34">
        <v>86</v>
      </c>
      <c r="H34">
        <v>86</v>
      </c>
      <c r="I34">
        <v>82</v>
      </c>
      <c r="J34">
        <v>87</v>
      </c>
      <c r="K34">
        <v>92</v>
      </c>
      <c r="L34">
        <v>91</v>
      </c>
      <c r="M34">
        <v>524</v>
      </c>
      <c r="N34">
        <v>5</v>
      </c>
      <c r="O34">
        <v>80</v>
      </c>
      <c r="P34">
        <v>85</v>
      </c>
      <c r="Q34">
        <v>84</v>
      </c>
      <c r="R34">
        <v>97</v>
      </c>
      <c r="S34">
        <v>93</v>
      </c>
      <c r="T34">
        <v>83</v>
      </c>
      <c r="U34">
        <v>522</v>
      </c>
      <c r="V34">
        <v>6</v>
      </c>
      <c r="W34">
        <v>1046</v>
      </c>
      <c r="X34">
        <v>11</v>
      </c>
    </row>
    <row r="35" spans="1:28" ht="15.6" x14ac:dyDescent="0.3">
      <c r="A35" s="25">
        <v>18</v>
      </c>
      <c r="B35" t="s">
        <v>464</v>
      </c>
      <c r="C35" t="s">
        <v>219</v>
      </c>
      <c r="D35">
        <v>484127</v>
      </c>
      <c r="E35" t="s">
        <v>74</v>
      </c>
      <c r="F35" t="s">
        <v>182</v>
      </c>
      <c r="G35">
        <v>88</v>
      </c>
      <c r="H35">
        <v>86</v>
      </c>
      <c r="I35">
        <v>77</v>
      </c>
      <c r="J35">
        <v>93</v>
      </c>
      <c r="K35">
        <v>92</v>
      </c>
      <c r="L35">
        <v>92</v>
      </c>
      <c r="M35">
        <v>528</v>
      </c>
      <c r="N35">
        <v>6</v>
      </c>
      <c r="O35">
        <v>82</v>
      </c>
      <c r="P35">
        <v>83</v>
      </c>
      <c r="Q35">
        <v>85</v>
      </c>
      <c r="R35">
        <v>86</v>
      </c>
      <c r="S35">
        <v>94</v>
      </c>
      <c r="T35">
        <v>83</v>
      </c>
      <c r="U35">
        <v>513</v>
      </c>
      <c r="V35">
        <v>0</v>
      </c>
      <c r="W35">
        <v>1041</v>
      </c>
      <c r="X35">
        <v>6</v>
      </c>
      <c r="Y35" s="10"/>
    </row>
    <row r="36" spans="1:28" ht="15.6" x14ac:dyDescent="0.3">
      <c r="A36" s="25">
        <v>19</v>
      </c>
      <c r="B36" t="s">
        <v>508</v>
      </c>
      <c r="C36" t="s">
        <v>316</v>
      </c>
      <c r="D36">
        <v>416308</v>
      </c>
      <c r="E36" t="s">
        <v>73</v>
      </c>
      <c r="F36" t="s">
        <v>182</v>
      </c>
      <c r="G36">
        <v>84</v>
      </c>
      <c r="H36">
        <v>88</v>
      </c>
      <c r="I36">
        <v>94</v>
      </c>
      <c r="J36">
        <v>89</v>
      </c>
      <c r="K36">
        <v>89</v>
      </c>
      <c r="L36">
        <v>81</v>
      </c>
      <c r="M36">
        <v>525</v>
      </c>
      <c r="N36">
        <v>7</v>
      </c>
      <c r="O36">
        <v>89</v>
      </c>
      <c r="P36">
        <v>94</v>
      </c>
      <c r="Q36">
        <v>89</v>
      </c>
      <c r="R36">
        <v>74</v>
      </c>
      <c r="S36">
        <v>81</v>
      </c>
      <c r="T36">
        <v>86</v>
      </c>
      <c r="U36">
        <v>513</v>
      </c>
      <c r="V36">
        <v>4</v>
      </c>
      <c r="W36">
        <v>1038</v>
      </c>
      <c r="X36">
        <v>11</v>
      </c>
      <c r="Y36" s="10"/>
    </row>
    <row r="37" spans="1:28" ht="15.6" x14ac:dyDescent="0.3">
      <c r="A37" s="25">
        <v>20</v>
      </c>
      <c r="B37" t="s">
        <v>464</v>
      </c>
      <c r="C37" t="s">
        <v>335</v>
      </c>
      <c r="D37">
        <v>484125</v>
      </c>
      <c r="E37" t="s">
        <v>74</v>
      </c>
      <c r="F37" t="s">
        <v>181</v>
      </c>
      <c r="G37">
        <v>86</v>
      </c>
      <c r="H37">
        <v>91</v>
      </c>
      <c r="I37">
        <v>88</v>
      </c>
      <c r="J37">
        <v>91</v>
      </c>
      <c r="K37">
        <v>85</v>
      </c>
      <c r="L37">
        <v>87</v>
      </c>
      <c r="M37">
        <v>528</v>
      </c>
      <c r="N37">
        <v>6</v>
      </c>
      <c r="O37">
        <v>81</v>
      </c>
      <c r="P37">
        <v>84</v>
      </c>
      <c r="Q37">
        <v>87</v>
      </c>
      <c r="R37">
        <v>77</v>
      </c>
      <c r="S37">
        <v>93</v>
      </c>
      <c r="T37">
        <v>80</v>
      </c>
      <c r="U37">
        <v>502</v>
      </c>
      <c r="V37">
        <v>3</v>
      </c>
      <c r="W37">
        <v>1030</v>
      </c>
      <c r="X37">
        <v>9</v>
      </c>
      <c r="Y37" s="10"/>
    </row>
    <row r="38" spans="1:28" x14ac:dyDescent="0.3">
      <c r="A38" s="25">
        <v>21</v>
      </c>
      <c r="B38" t="s">
        <v>513</v>
      </c>
      <c r="C38" t="s">
        <v>514</v>
      </c>
      <c r="D38">
        <v>427479</v>
      </c>
      <c r="E38" t="s">
        <v>20</v>
      </c>
      <c r="F38" t="s">
        <v>181</v>
      </c>
      <c r="G38">
        <v>82</v>
      </c>
      <c r="H38">
        <v>84</v>
      </c>
      <c r="I38">
        <v>84</v>
      </c>
      <c r="J38">
        <v>90</v>
      </c>
      <c r="K38">
        <v>82</v>
      </c>
      <c r="L38">
        <v>81</v>
      </c>
      <c r="M38">
        <v>503</v>
      </c>
      <c r="N38">
        <v>5</v>
      </c>
      <c r="O38">
        <v>87</v>
      </c>
      <c r="P38">
        <v>78</v>
      </c>
      <c r="Q38">
        <v>89</v>
      </c>
      <c r="R38">
        <v>84</v>
      </c>
      <c r="S38">
        <v>87</v>
      </c>
      <c r="T38">
        <v>83</v>
      </c>
      <c r="U38">
        <v>508</v>
      </c>
      <c r="V38">
        <v>4</v>
      </c>
      <c r="W38">
        <v>1011</v>
      </c>
      <c r="X38">
        <v>9</v>
      </c>
    </row>
    <row r="39" spans="1:28" ht="15.6" x14ac:dyDescent="0.3">
      <c r="A39" s="25">
        <v>22</v>
      </c>
      <c r="B39" t="s">
        <v>515</v>
      </c>
      <c r="C39" t="s">
        <v>215</v>
      </c>
      <c r="D39">
        <v>493672</v>
      </c>
      <c r="E39" t="s">
        <v>73</v>
      </c>
      <c r="F39" t="s">
        <v>182</v>
      </c>
      <c r="G39">
        <v>87</v>
      </c>
      <c r="H39">
        <v>85</v>
      </c>
      <c r="I39">
        <v>65</v>
      </c>
      <c r="J39">
        <v>82</v>
      </c>
      <c r="K39">
        <v>88</v>
      </c>
      <c r="L39">
        <v>89</v>
      </c>
      <c r="M39">
        <v>496</v>
      </c>
      <c r="N39">
        <v>3</v>
      </c>
      <c r="O39">
        <v>91</v>
      </c>
      <c r="P39">
        <v>86</v>
      </c>
      <c r="Q39">
        <v>80</v>
      </c>
      <c r="R39">
        <v>82</v>
      </c>
      <c r="S39">
        <v>75</v>
      </c>
      <c r="T39">
        <v>90</v>
      </c>
      <c r="U39">
        <v>504</v>
      </c>
      <c r="V39">
        <v>2</v>
      </c>
      <c r="W39">
        <v>1000</v>
      </c>
      <c r="X39">
        <v>5</v>
      </c>
      <c r="Y39" s="10"/>
    </row>
    <row r="40" spans="1:28" ht="15.6" x14ac:dyDescent="0.3">
      <c r="A40" s="25">
        <v>23</v>
      </c>
      <c r="B40" t="s">
        <v>461</v>
      </c>
      <c r="C40" t="s">
        <v>320</v>
      </c>
      <c r="D40">
        <v>493550</v>
      </c>
      <c r="E40" t="s">
        <v>73</v>
      </c>
      <c r="F40" t="s">
        <v>182</v>
      </c>
      <c r="G40">
        <v>88</v>
      </c>
      <c r="H40">
        <v>91</v>
      </c>
      <c r="I40">
        <v>92</v>
      </c>
      <c r="J40">
        <v>83</v>
      </c>
      <c r="K40">
        <v>71</v>
      </c>
      <c r="L40">
        <v>69</v>
      </c>
      <c r="M40">
        <v>494</v>
      </c>
      <c r="N40">
        <v>4</v>
      </c>
      <c r="O40">
        <v>84</v>
      </c>
      <c r="P40">
        <v>89</v>
      </c>
      <c r="Q40">
        <v>89</v>
      </c>
      <c r="R40">
        <v>75</v>
      </c>
      <c r="S40">
        <v>80</v>
      </c>
      <c r="T40">
        <v>78</v>
      </c>
      <c r="U40">
        <v>495</v>
      </c>
      <c r="V40">
        <v>4</v>
      </c>
      <c r="W40">
        <v>989</v>
      </c>
      <c r="X40">
        <v>8</v>
      </c>
      <c r="Y40" s="10"/>
    </row>
    <row r="41" spans="1:28" ht="15.6" x14ac:dyDescent="0.3">
      <c r="A41" s="25">
        <v>24</v>
      </c>
      <c r="B41" t="s">
        <v>465</v>
      </c>
      <c r="C41" t="s">
        <v>320</v>
      </c>
      <c r="D41">
        <v>493983</v>
      </c>
      <c r="E41" t="s">
        <v>233</v>
      </c>
      <c r="F41" t="s">
        <v>182</v>
      </c>
      <c r="G41">
        <v>85</v>
      </c>
      <c r="H41">
        <v>78</v>
      </c>
      <c r="I41">
        <v>81</v>
      </c>
      <c r="J41">
        <v>81</v>
      </c>
      <c r="K41">
        <v>79</v>
      </c>
      <c r="L41">
        <v>74</v>
      </c>
      <c r="M41">
        <v>478</v>
      </c>
      <c r="N41">
        <v>3</v>
      </c>
      <c r="O41">
        <v>80</v>
      </c>
      <c r="P41">
        <v>80</v>
      </c>
      <c r="Q41">
        <v>69</v>
      </c>
      <c r="R41">
        <v>0</v>
      </c>
      <c r="S41">
        <v>0</v>
      </c>
      <c r="T41">
        <v>0</v>
      </c>
      <c r="U41">
        <v>229</v>
      </c>
      <c r="V41">
        <v>0</v>
      </c>
      <c r="W41">
        <v>707</v>
      </c>
      <c r="X41">
        <v>3</v>
      </c>
      <c r="Y41" s="10"/>
    </row>
    <row r="42" spans="1:28" x14ac:dyDescent="0.3">
      <c r="A42" s="25">
        <v>25</v>
      </c>
      <c r="B42" t="s">
        <v>998</v>
      </c>
      <c r="C42" t="s">
        <v>516</v>
      </c>
      <c r="D42">
        <v>493984</v>
      </c>
      <c r="E42" t="s">
        <v>233</v>
      </c>
      <c r="F42" t="s">
        <v>181</v>
      </c>
      <c r="G42">
        <v>71</v>
      </c>
      <c r="H42">
        <v>61</v>
      </c>
      <c r="I42">
        <v>63</v>
      </c>
      <c r="J42">
        <v>0</v>
      </c>
      <c r="K42">
        <v>0</v>
      </c>
      <c r="L42">
        <v>0</v>
      </c>
      <c r="M42">
        <v>195</v>
      </c>
      <c r="N42">
        <v>1</v>
      </c>
      <c r="O42">
        <v>67</v>
      </c>
      <c r="P42">
        <v>66</v>
      </c>
      <c r="Q42">
        <v>71</v>
      </c>
      <c r="R42">
        <v>64</v>
      </c>
      <c r="S42">
        <v>73</v>
      </c>
      <c r="T42">
        <v>66</v>
      </c>
      <c r="U42">
        <v>407</v>
      </c>
      <c r="V42">
        <v>2</v>
      </c>
      <c r="W42">
        <v>602</v>
      </c>
      <c r="X42">
        <v>3</v>
      </c>
    </row>
    <row r="43" spans="1:28" ht="15.6" x14ac:dyDescent="0.3">
      <c r="Y43" s="10"/>
    </row>
    <row r="44" spans="1:28" ht="15.6" x14ac:dyDescent="0.3">
      <c r="Y44" s="10"/>
    </row>
    <row r="45" spans="1:28" ht="15.6" x14ac:dyDescent="0.3">
      <c r="A45" s="11"/>
      <c r="B45" s="11"/>
      <c r="C45" s="18"/>
      <c r="D45" s="18"/>
      <c r="E45" s="2"/>
      <c r="F45" s="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0"/>
      <c r="AA45" s="23"/>
      <c r="AB45" s="18"/>
    </row>
    <row r="46" spans="1:28" ht="15.6" x14ac:dyDescent="0.3">
      <c r="A46" s="11"/>
      <c r="B46" s="11"/>
      <c r="C46" s="18"/>
      <c r="D46" s="18"/>
      <c r="E46" s="2"/>
      <c r="F46" s="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0"/>
      <c r="AA46" s="23"/>
    </row>
    <row r="47" spans="1:28" ht="15.6" x14ac:dyDescent="0.3">
      <c r="A47" s="11"/>
      <c r="B47" s="32" t="s">
        <v>782</v>
      </c>
      <c r="C47" s="27"/>
      <c r="D47" s="18"/>
      <c r="E47" s="2"/>
      <c r="F47" s="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0"/>
      <c r="AA47" s="23"/>
    </row>
    <row r="48" spans="1:28" ht="15.6" x14ac:dyDescent="0.3">
      <c r="A48" s="11"/>
      <c r="B48" s="11"/>
      <c r="C48" s="3"/>
      <c r="D48" s="3"/>
      <c r="E48" s="2"/>
      <c r="F48" s="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10"/>
      <c r="AA48" s="23"/>
    </row>
    <row r="49" spans="1:27" ht="15.6" x14ac:dyDescent="0.3">
      <c r="A49" s="11"/>
      <c r="B49" s="11"/>
      <c r="C49" s="18"/>
      <c r="D49" s="18"/>
      <c r="E49" s="2"/>
      <c r="F49" s="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0"/>
      <c r="AA49" s="23"/>
    </row>
    <row r="50" spans="1:27" ht="15.6" x14ac:dyDescent="0.3">
      <c r="A50" s="11"/>
      <c r="B50" s="11"/>
      <c r="C50" s="18"/>
      <c r="D50" s="18"/>
      <c r="E50" s="2"/>
      <c r="F50" s="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0"/>
      <c r="AA50" s="23"/>
    </row>
    <row r="51" spans="1:27" ht="15.6" x14ac:dyDescent="0.3">
      <c r="A51" s="11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10"/>
      <c r="AA51" s="23"/>
    </row>
    <row r="52" spans="1:27" ht="15.6" x14ac:dyDescent="0.3">
      <c r="A52" s="11"/>
      <c r="B52" s="11"/>
      <c r="C52" s="18"/>
      <c r="D52" s="18"/>
      <c r="E52" s="2"/>
      <c r="F52" s="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0"/>
      <c r="AA52" s="23"/>
    </row>
    <row r="53" spans="1:27" ht="15.6" x14ac:dyDescent="0.3">
      <c r="A53" s="11"/>
      <c r="B53" s="11"/>
      <c r="C53" s="18"/>
      <c r="D53" s="18"/>
      <c r="E53" s="2"/>
      <c r="F53" s="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10"/>
    </row>
    <row r="54" spans="1:27" ht="15.6" x14ac:dyDescent="0.3">
      <c r="A54" s="11"/>
    </row>
  </sheetData>
  <sortState xmlns:xlrd2="http://schemas.microsoft.com/office/spreadsheetml/2017/richdata2" ref="A18:Y25">
    <sortCondition descending="1" ref="Y18:Y25"/>
  </sortState>
  <printOptions horizontalCentered="1"/>
  <pageMargins left="0.45" right="0.4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53"/>
  <sheetViews>
    <sheetView workbookViewId="0">
      <selection activeCell="D19" sqref="D19"/>
    </sheetView>
  </sheetViews>
  <sheetFormatPr defaultRowHeight="14.4" x14ac:dyDescent="0.3"/>
  <cols>
    <col min="1" max="1" width="10.33203125" customWidth="1"/>
    <col min="2" max="2" width="18.88671875" customWidth="1"/>
    <col min="3" max="3" width="9.5546875" bestFit="1" customWidth="1"/>
    <col min="4" max="4" width="7" bestFit="1" customWidth="1"/>
    <col min="5" max="5" width="8" customWidth="1"/>
    <col min="6" max="6" width="5.5546875" bestFit="1" customWidth="1"/>
    <col min="7" max="12" width="3" hidden="1" customWidth="1"/>
    <col min="13" max="13" width="4.44140625" bestFit="1" customWidth="1"/>
    <col min="14" max="14" width="3.88671875" bestFit="1" customWidth="1"/>
    <col min="15" max="20" width="3" hidden="1" customWidth="1"/>
    <col min="21" max="21" width="4.44140625" bestFit="1" customWidth="1"/>
    <col min="22" max="22" width="3.88671875" bestFit="1" customWidth="1"/>
    <col min="23" max="23" width="6.6640625" bestFit="1" customWidth="1"/>
    <col min="24" max="24" width="4" bestFit="1" customWidth="1"/>
    <col min="25" max="25" width="7.5546875" bestFit="1" customWidth="1"/>
  </cols>
  <sheetData>
    <row r="1" spans="1:52" ht="17.399999999999999" x14ac:dyDescent="0.3">
      <c r="A1" s="1" t="s">
        <v>375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7.399999999999999" x14ac:dyDescent="0.3">
      <c r="A2" s="1" t="s">
        <v>539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7.399999999999999" x14ac:dyDescent="0.3">
      <c r="A3" s="1" t="s">
        <v>284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</row>
    <row r="5" spans="1:52" s="17" customFormat="1" ht="17.399999999999999" x14ac:dyDescent="0.3">
      <c r="A5" s="14" t="s">
        <v>168</v>
      </c>
      <c r="B5" s="1"/>
      <c r="C5" s="1"/>
      <c r="D5" s="1"/>
      <c r="E5" s="14" t="s">
        <v>339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1103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2" s="17" customFormat="1" ht="17.399999999999999" x14ac:dyDescent="0.3">
      <c r="A6" s="14" t="s">
        <v>169</v>
      </c>
      <c r="B6" s="1"/>
      <c r="C6" s="1"/>
      <c r="D6" s="1"/>
      <c r="E6" s="14" t="s">
        <v>340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1097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2" s="17" customFormat="1" ht="17.399999999999999" x14ac:dyDescent="0.3">
      <c r="A7" s="14" t="s">
        <v>170</v>
      </c>
      <c r="B7" s="1"/>
      <c r="C7" s="1"/>
      <c r="D7" s="1"/>
      <c r="E7" s="14" t="s">
        <v>338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1133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52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 s="17" customFormat="1" ht="17.399999999999999" x14ac:dyDescent="0.3">
      <c r="A9" s="14" t="s">
        <v>171</v>
      </c>
      <c r="B9" s="1"/>
      <c r="C9" s="1"/>
      <c r="D9" s="1"/>
      <c r="E9" s="17" t="s">
        <v>1002</v>
      </c>
      <c r="Y9" s="24">
        <v>1116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17" customFormat="1" ht="17.399999999999999" x14ac:dyDescent="0.3">
      <c r="A10" s="14" t="s">
        <v>173</v>
      </c>
      <c r="B10" s="1"/>
      <c r="C10" s="1"/>
      <c r="D10" s="1"/>
      <c r="E10" s="17" t="s">
        <v>1003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1081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 s="17" customFormat="1" ht="17.399999999999999" x14ac:dyDescent="0.3">
      <c r="A11" s="14" t="s">
        <v>174</v>
      </c>
      <c r="B11" s="1"/>
      <c r="C11" s="1"/>
      <c r="D11" s="1"/>
      <c r="E11" s="14" t="s">
        <v>1004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1080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</row>
    <row r="12" spans="1:52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</row>
    <row r="13" spans="1:52" s="17" customFormat="1" ht="17.399999999999999" x14ac:dyDescent="0.3">
      <c r="A13" s="14" t="s">
        <v>172</v>
      </c>
      <c r="B13" s="1"/>
      <c r="C13" s="1"/>
      <c r="D13" s="1"/>
      <c r="E13" s="14" t="s">
        <v>351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29">
        <v>1024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2" s="17" customFormat="1" ht="17.399999999999999" x14ac:dyDescent="0.3">
      <c r="A14" s="14" t="s">
        <v>175</v>
      </c>
      <c r="B14" s="1"/>
      <c r="C14" s="1"/>
      <c r="D14" s="1"/>
      <c r="E14" s="14" t="s">
        <v>997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29">
        <v>863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2" s="17" customFormat="1" ht="17.399999999999999" x14ac:dyDescent="0.3">
      <c r="A15" s="14" t="s">
        <v>176</v>
      </c>
      <c r="B15" s="1"/>
      <c r="C15" s="1"/>
      <c r="D15" s="1"/>
      <c r="E15" s="14" t="s">
        <v>341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9">
        <v>751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2" s="17" customFormat="1" ht="17.399999999999999" x14ac:dyDescent="0.3">
      <c r="A16" s="14"/>
      <c r="B16" s="1"/>
      <c r="C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</row>
    <row r="17" spans="1:52" s="15" customFormat="1" ht="15.6" x14ac:dyDescent="0.3">
      <c r="A17" s="5" t="s">
        <v>159</v>
      </c>
      <c r="B17" s="7" t="s">
        <v>2</v>
      </c>
      <c r="C17" s="7" t="s">
        <v>1</v>
      </c>
      <c r="D17" s="6" t="s">
        <v>0</v>
      </c>
      <c r="E17" s="6" t="s">
        <v>4</v>
      </c>
      <c r="F17" s="6" t="s">
        <v>3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193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193</v>
      </c>
      <c r="W17" s="13" t="s">
        <v>162</v>
      </c>
      <c r="X17" s="13" t="s">
        <v>194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ht="15.6" x14ac:dyDescent="0.3">
      <c r="A18" s="25">
        <v>4</v>
      </c>
      <c r="B18" t="s">
        <v>462</v>
      </c>
      <c r="C18" t="s">
        <v>297</v>
      </c>
      <c r="D18">
        <v>493683</v>
      </c>
      <c r="E18" t="str">
        <f>"CA"</f>
        <v>CA</v>
      </c>
      <c r="F18" t="str">
        <f>"U18"</f>
        <v>U18</v>
      </c>
      <c r="G18">
        <v>93</v>
      </c>
      <c r="H18">
        <v>96</v>
      </c>
      <c r="I18">
        <v>92</v>
      </c>
      <c r="J18">
        <v>93</v>
      </c>
      <c r="K18">
        <v>88</v>
      </c>
      <c r="L18">
        <v>84</v>
      </c>
      <c r="M18">
        <v>546</v>
      </c>
      <c r="N18">
        <v>7</v>
      </c>
      <c r="O18">
        <v>91</v>
      </c>
      <c r="P18">
        <v>96</v>
      </c>
      <c r="Q18">
        <v>93</v>
      </c>
      <c r="R18">
        <v>88</v>
      </c>
      <c r="S18">
        <v>94</v>
      </c>
      <c r="T18">
        <v>95</v>
      </c>
      <c r="U18">
        <v>557</v>
      </c>
      <c r="V18">
        <v>6</v>
      </c>
      <c r="W18">
        <v>1103</v>
      </c>
      <c r="X18">
        <v>13</v>
      </c>
      <c r="Y18">
        <v>27</v>
      </c>
      <c r="Z18" s="2"/>
    </row>
    <row r="19" spans="1:52" ht="15.6" x14ac:dyDescent="0.3">
      <c r="A19" s="25">
        <v>5</v>
      </c>
      <c r="B19" t="s">
        <v>462</v>
      </c>
      <c r="C19" t="s">
        <v>291</v>
      </c>
      <c r="D19">
        <v>493684</v>
      </c>
      <c r="E19" t="str">
        <f>"CA"</f>
        <v>CA</v>
      </c>
      <c r="F19" t="str">
        <f>"U18"</f>
        <v>U18</v>
      </c>
      <c r="G19">
        <v>93</v>
      </c>
      <c r="H19">
        <v>91</v>
      </c>
      <c r="I19">
        <v>90</v>
      </c>
      <c r="J19">
        <v>88</v>
      </c>
      <c r="K19">
        <v>89</v>
      </c>
      <c r="L19">
        <v>90</v>
      </c>
      <c r="M19">
        <v>541</v>
      </c>
      <c r="N19">
        <v>6</v>
      </c>
      <c r="O19">
        <v>93</v>
      </c>
      <c r="P19">
        <v>96</v>
      </c>
      <c r="Q19">
        <v>92</v>
      </c>
      <c r="R19">
        <v>90</v>
      </c>
      <c r="S19">
        <v>93</v>
      </c>
      <c r="T19">
        <v>92</v>
      </c>
      <c r="U19">
        <v>556</v>
      </c>
      <c r="V19">
        <v>11</v>
      </c>
      <c r="W19">
        <v>1097</v>
      </c>
      <c r="X19">
        <v>17</v>
      </c>
      <c r="Y19">
        <v>23</v>
      </c>
      <c r="Z19" s="2"/>
    </row>
    <row r="20" spans="1:52" ht="15.6" x14ac:dyDescent="0.3">
      <c r="A20" s="25">
        <v>1</v>
      </c>
      <c r="B20" t="s">
        <v>465</v>
      </c>
      <c r="C20" t="s">
        <v>26</v>
      </c>
      <c r="D20">
        <v>487564</v>
      </c>
      <c r="E20" t="str">
        <f>"NC"</f>
        <v>NC</v>
      </c>
      <c r="F20" t="str">
        <f>"U18"</f>
        <v>U18</v>
      </c>
      <c r="G20">
        <v>96</v>
      </c>
      <c r="H20">
        <v>92</v>
      </c>
      <c r="I20">
        <v>96</v>
      </c>
      <c r="J20">
        <v>91</v>
      </c>
      <c r="K20">
        <v>91</v>
      </c>
      <c r="L20">
        <v>99</v>
      </c>
      <c r="M20">
        <v>565</v>
      </c>
      <c r="N20">
        <v>12</v>
      </c>
      <c r="O20">
        <v>94</v>
      </c>
      <c r="P20">
        <v>94</v>
      </c>
      <c r="Q20">
        <v>97</v>
      </c>
      <c r="R20">
        <v>94</v>
      </c>
      <c r="S20">
        <v>92</v>
      </c>
      <c r="T20">
        <v>97</v>
      </c>
      <c r="U20">
        <v>568</v>
      </c>
      <c r="V20">
        <v>9</v>
      </c>
      <c r="W20">
        <v>1133</v>
      </c>
      <c r="X20">
        <v>21</v>
      </c>
      <c r="Y20">
        <v>20</v>
      </c>
      <c r="Z20" s="2"/>
    </row>
    <row r="21" spans="1:52" ht="15.6" x14ac:dyDescent="0.3">
      <c r="A21" s="25">
        <v>7</v>
      </c>
      <c r="B21" t="s">
        <v>521</v>
      </c>
      <c r="C21" t="s">
        <v>290</v>
      </c>
      <c r="D21">
        <v>400381</v>
      </c>
      <c r="E21" t="str">
        <f>"FL"</f>
        <v>FL</v>
      </c>
      <c r="F21" t="str">
        <f>"U18"</f>
        <v>U18</v>
      </c>
      <c r="G21">
        <v>86</v>
      </c>
      <c r="H21">
        <v>90</v>
      </c>
      <c r="I21">
        <v>88</v>
      </c>
      <c r="J21">
        <v>92</v>
      </c>
      <c r="K21">
        <v>92</v>
      </c>
      <c r="L21">
        <v>92</v>
      </c>
      <c r="M21">
        <v>540</v>
      </c>
      <c r="N21">
        <v>8</v>
      </c>
      <c r="O21">
        <v>90</v>
      </c>
      <c r="P21">
        <v>89</v>
      </c>
      <c r="Q21">
        <v>87</v>
      </c>
      <c r="R21">
        <v>92</v>
      </c>
      <c r="S21">
        <v>90</v>
      </c>
      <c r="T21">
        <v>93</v>
      </c>
      <c r="U21">
        <v>541</v>
      </c>
      <c r="V21">
        <v>6</v>
      </c>
      <c r="W21">
        <v>1081</v>
      </c>
      <c r="X21">
        <v>14</v>
      </c>
      <c r="Y21">
        <v>15</v>
      </c>
      <c r="Z21" s="2"/>
    </row>
    <row r="22" spans="1:52" ht="15.6" x14ac:dyDescent="0.3">
      <c r="A22" s="25">
        <v>3</v>
      </c>
      <c r="B22" t="s">
        <v>517</v>
      </c>
      <c r="C22" t="s">
        <v>301</v>
      </c>
      <c r="D22">
        <v>400475</v>
      </c>
      <c r="E22" t="str">
        <f>"IL"</f>
        <v>IL</v>
      </c>
      <c r="F22" t="str">
        <f>"U18"</f>
        <v>U18</v>
      </c>
      <c r="G22">
        <v>94</v>
      </c>
      <c r="H22">
        <v>97</v>
      </c>
      <c r="I22">
        <v>94</v>
      </c>
      <c r="J22">
        <v>86</v>
      </c>
      <c r="K22">
        <v>93</v>
      </c>
      <c r="L22">
        <v>99</v>
      </c>
      <c r="M22">
        <v>563</v>
      </c>
      <c r="N22">
        <v>9</v>
      </c>
      <c r="O22">
        <v>88</v>
      </c>
      <c r="P22">
        <v>95</v>
      </c>
      <c r="Q22">
        <v>97</v>
      </c>
      <c r="R22">
        <v>97</v>
      </c>
      <c r="S22">
        <v>90</v>
      </c>
      <c r="T22">
        <v>86</v>
      </c>
      <c r="U22">
        <v>553</v>
      </c>
      <c r="V22">
        <v>10</v>
      </c>
      <c r="W22">
        <v>1116</v>
      </c>
      <c r="X22">
        <v>19</v>
      </c>
      <c r="Y22">
        <v>13</v>
      </c>
      <c r="Z22" s="2"/>
    </row>
    <row r="23" spans="1:52" ht="15.6" x14ac:dyDescent="0.3">
      <c r="A23" s="25">
        <v>2</v>
      </c>
      <c r="B23" t="s">
        <v>518</v>
      </c>
      <c r="C23" t="s">
        <v>292</v>
      </c>
      <c r="D23">
        <v>431669</v>
      </c>
      <c r="E23" t="str">
        <f>"IL"</f>
        <v>IL</v>
      </c>
      <c r="F23" t="str">
        <f>"U21"</f>
        <v>U21</v>
      </c>
      <c r="G23">
        <v>93</v>
      </c>
      <c r="H23">
        <v>93</v>
      </c>
      <c r="I23">
        <v>93</v>
      </c>
      <c r="J23">
        <v>93</v>
      </c>
      <c r="K23">
        <v>91</v>
      </c>
      <c r="L23">
        <v>97</v>
      </c>
      <c r="M23">
        <v>560</v>
      </c>
      <c r="N23">
        <v>9</v>
      </c>
      <c r="O23">
        <v>91</v>
      </c>
      <c r="P23">
        <v>92</v>
      </c>
      <c r="Q23">
        <v>97</v>
      </c>
      <c r="R23">
        <v>91</v>
      </c>
      <c r="S23">
        <v>92</v>
      </c>
      <c r="T23">
        <v>96</v>
      </c>
      <c r="U23">
        <v>559</v>
      </c>
      <c r="V23">
        <v>13</v>
      </c>
      <c r="W23">
        <v>1119</v>
      </c>
      <c r="X23">
        <v>22</v>
      </c>
      <c r="Y23">
        <v>8</v>
      </c>
      <c r="Z23" s="2"/>
    </row>
    <row r="24" spans="1:52" ht="15.6" x14ac:dyDescent="0.3">
      <c r="A24" s="25">
        <v>8</v>
      </c>
      <c r="B24" t="s">
        <v>524</v>
      </c>
      <c r="C24" t="s">
        <v>296</v>
      </c>
      <c r="D24">
        <v>346156</v>
      </c>
      <c r="E24" t="str">
        <f>"TX"</f>
        <v>TX</v>
      </c>
      <c r="F24" t="str">
        <f>"U18"</f>
        <v>U18</v>
      </c>
      <c r="G24">
        <v>89</v>
      </c>
      <c r="H24">
        <v>96</v>
      </c>
      <c r="I24">
        <v>90</v>
      </c>
      <c r="J24">
        <v>91</v>
      </c>
      <c r="K24">
        <v>85</v>
      </c>
      <c r="L24">
        <v>86</v>
      </c>
      <c r="M24">
        <v>537</v>
      </c>
      <c r="N24">
        <v>10</v>
      </c>
      <c r="O24">
        <v>93</v>
      </c>
      <c r="P24">
        <v>96</v>
      </c>
      <c r="Q24">
        <v>90</v>
      </c>
      <c r="R24">
        <v>91</v>
      </c>
      <c r="S24">
        <v>84</v>
      </c>
      <c r="T24">
        <v>89</v>
      </c>
      <c r="U24">
        <v>543</v>
      </c>
      <c r="V24">
        <v>5</v>
      </c>
      <c r="W24">
        <v>1080</v>
      </c>
      <c r="X24">
        <v>15</v>
      </c>
      <c r="Y24">
        <v>6</v>
      </c>
      <c r="Z24" s="2"/>
    </row>
    <row r="25" spans="1:52" ht="15.6" x14ac:dyDescent="0.3">
      <c r="A25" s="25">
        <v>6</v>
      </c>
      <c r="B25" t="s">
        <v>519</v>
      </c>
      <c r="C25" t="s">
        <v>81</v>
      </c>
      <c r="D25">
        <v>381130</v>
      </c>
      <c r="E25" t="str">
        <f>"ND"</f>
        <v>ND</v>
      </c>
      <c r="F25" t="str">
        <f>"U21"</f>
        <v>U21</v>
      </c>
      <c r="G25">
        <v>91</v>
      </c>
      <c r="H25">
        <v>90</v>
      </c>
      <c r="I25">
        <v>92</v>
      </c>
      <c r="J25">
        <v>94</v>
      </c>
      <c r="K25">
        <v>90</v>
      </c>
      <c r="L25">
        <v>92</v>
      </c>
      <c r="M25">
        <v>549</v>
      </c>
      <c r="N25">
        <v>13</v>
      </c>
      <c r="O25">
        <v>83</v>
      </c>
      <c r="P25">
        <v>86</v>
      </c>
      <c r="Q25">
        <v>91</v>
      </c>
      <c r="R25">
        <v>95</v>
      </c>
      <c r="S25">
        <v>95</v>
      </c>
      <c r="T25">
        <v>92</v>
      </c>
      <c r="U25">
        <v>542</v>
      </c>
      <c r="V25">
        <v>7</v>
      </c>
      <c r="W25">
        <v>1091</v>
      </c>
      <c r="X25">
        <v>20</v>
      </c>
      <c r="Y25">
        <v>5</v>
      </c>
      <c r="Z25" s="2"/>
    </row>
    <row r="26" spans="1:52" ht="15.6" x14ac:dyDescent="0.3">
      <c r="A26" s="25">
        <v>9</v>
      </c>
      <c r="B26" t="s">
        <v>520</v>
      </c>
      <c r="C26" t="s">
        <v>298</v>
      </c>
      <c r="D26">
        <v>256503</v>
      </c>
      <c r="E26" t="str">
        <f>"AZ"</f>
        <v>AZ</v>
      </c>
      <c r="F26" t="str">
        <f>"U18"</f>
        <v>U18</v>
      </c>
      <c r="G26">
        <v>89</v>
      </c>
      <c r="H26">
        <v>91</v>
      </c>
      <c r="I26">
        <v>91</v>
      </c>
      <c r="J26">
        <v>90</v>
      </c>
      <c r="K26">
        <v>95</v>
      </c>
      <c r="L26">
        <v>92</v>
      </c>
      <c r="M26">
        <v>548</v>
      </c>
      <c r="N26">
        <v>11</v>
      </c>
      <c r="O26">
        <v>81</v>
      </c>
      <c r="P26">
        <v>88</v>
      </c>
      <c r="Q26">
        <v>90</v>
      </c>
      <c r="R26">
        <v>95</v>
      </c>
      <c r="S26">
        <v>92</v>
      </c>
      <c r="T26">
        <v>82</v>
      </c>
      <c r="U26">
        <v>528</v>
      </c>
      <c r="V26">
        <v>6</v>
      </c>
      <c r="W26">
        <v>1076</v>
      </c>
      <c r="X26">
        <v>17</v>
      </c>
      <c r="Y26" s="2"/>
      <c r="Z26" s="2"/>
    </row>
    <row r="27" spans="1:52" ht="15.6" x14ac:dyDescent="0.3">
      <c r="A27" s="25">
        <v>10</v>
      </c>
      <c r="B27" t="s">
        <v>522</v>
      </c>
      <c r="C27" t="s">
        <v>523</v>
      </c>
      <c r="D27">
        <v>492461</v>
      </c>
      <c r="E27" t="str">
        <f>"AZ"</f>
        <v>AZ</v>
      </c>
      <c r="F27" t="str">
        <f>"U18"</f>
        <v>U18</v>
      </c>
      <c r="G27">
        <v>89</v>
      </c>
      <c r="H27">
        <v>94</v>
      </c>
      <c r="I27">
        <v>90</v>
      </c>
      <c r="J27">
        <v>93</v>
      </c>
      <c r="K27">
        <v>89</v>
      </c>
      <c r="L27">
        <v>84</v>
      </c>
      <c r="M27">
        <v>539</v>
      </c>
      <c r="N27">
        <v>10</v>
      </c>
      <c r="O27">
        <v>86</v>
      </c>
      <c r="P27">
        <v>91</v>
      </c>
      <c r="Q27">
        <v>87</v>
      </c>
      <c r="R27">
        <v>91</v>
      </c>
      <c r="S27">
        <v>91</v>
      </c>
      <c r="T27">
        <v>80</v>
      </c>
      <c r="U27">
        <v>526</v>
      </c>
      <c r="V27">
        <v>5</v>
      </c>
      <c r="W27">
        <v>1065</v>
      </c>
      <c r="X27">
        <v>15</v>
      </c>
      <c r="Y27" s="2"/>
      <c r="Z27" s="2"/>
    </row>
    <row r="28" spans="1:52" ht="15.6" x14ac:dyDescent="0.3">
      <c r="A28" s="25">
        <v>11</v>
      </c>
      <c r="B28" t="s">
        <v>388</v>
      </c>
      <c r="C28" t="s">
        <v>299</v>
      </c>
      <c r="D28">
        <v>436462</v>
      </c>
      <c r="E28" t="str">
        <f>"AZ"</f>
        <v>AZ</v>
      </c>
      <c r="F28" t="str">
        <f>"U18"</f>
        <v>U18</v>
      </c>
      <c r="G28">
        <v>89</v>
      </c>
      <c r="H28">
        <v>83</v>
      </c>
      <c r="I28">
        <v>91</v>
      </c>
      <c r="J28">
        <v>91</v>
      </c>
      <c r="K28">
        <v>92</v>
      </c>
      <c r="L28">
        <v>85</v>
      </c>
      <c r="M28">
        <v>531</v>
      </c>
      <c r="N28">
        <v>8</v>
      </c>
      <c r="O28">
        <v>86</v>
      </c>
      <c r="P28">
        <v>91</v>
      </c>
      <c r="Q28">
        <v>90</v>
      </c>
      <c r="R28">
        <v>82</v>
      </c>
      <c r="S28">
        <v>91</v>
      </c>
      <c r="T28">
        <v>86</v>
      </c>
      <c r="U28">
        <v>526</v>
      </c>
      <c r="V28">
        <v>8</v>
      </c>
      <c r="W28">
        <v>1057</v>
      </c>
      <c r="X28">
        <v>16</v>
      </c>
      <c r="Y28" s="2"/>
      <c r="Z28" s="2"/>
    </row>
    <row r="29" spans="1:52" ht="15.6" x14ac:dyDescent="0.3">
      <c r="A29" s="25">
        <v>12</v>
      </c>
      <c r="B29" t="s">
        <v>526</v>
      </c>
      <c r="C29" t="s">
        <v>527</v>
      </c>
      <c r="D29">
        <v>483851</v>
      </c>
      <c r="E29" t="str">
        <f>"LA"</f>
        <v>LA</v>
      </c>
      <c r="F29" t="str">
        <f>"U18"</f>
        <v>U18</v>
      </c>
      <c r="G29">
        <v>85</v>
      </c>
      <c r="H29">
        <v>85</v>
      </c>
      <c r="I29">
        <v>91</v>
      </c>
      <c r="J29">
        <v>87</v>
      </c>
      <c r="K29">
        <v>86</v>
      </c>
      <c r="L29">
        <v>86</v>
      </c>
      <c r="M29">
        <v>520</v>
      </c>
      <c r="N29">
        <v>5</v>
      </c>
      <c r="O29">
        <v>79</v>
      </c>
      <c r="P29">
        <v>88</v>
      </c>
      <c r="Q29">
        <v>94</v>
      </c>
      <c r="R29">
        <v>91</v>
      </c>
      <c r="S29">
        <v>91</v>
      </c>
      <c r="T29">
        <v>88</v>
      </c>
      <c r="U29">
        <v>531</v>
      </c>
      <c r="V29">
        <v>7</v>
      </c>
      <c r="W29">
        <v>1051</v>
      </c>
      <c r="X29">
        <v>12</v>
      </c>
      <c r="Y29" s="2"/>
      <c r="Z29" s="2"/>
    </row>
    <row r="30" spans="1:52" ht="15.6" x14ac:dyDescent="0.3">
      <c r="A30" s="25">
        <v>13</v>
      </c>
      <c r="B30" t="s">
        <v>525</v>
      </c>
      <c r="C30" t="s">
        <v>145</v>
      </c>
      <c r="D30">
        <v>492397</v>
      </c>
      <c r="E30" t="str">
        <f>"UT"</f>
        <v>UT</v>
      </c>
      <c r="F30" t="str">
        <f>"U21"</f>
        <v>U21</v>
      </c>
      <c r="G30">
        <v>85</v>
      </c>
      <c r="H30">
        <v>88</v>
      </c>
      <c r="I30">
        <v>89</v>
      </c>
      <c r="J30">
        <v>92</v>
      </c>
      <c r="K30">
        <v>93</v>
      </c>
      <c r="L30">
        <v>96</v>
      </c>
      <c r="M30">
        <v>543</v>
      </c>
      <c r="N30">
        <v>7</v>
      </c>
      <c r="O30">
        <v>76</v>
      </c>
      <c r="P30">
        <v>71</v>
      </c>
      <c r="Q30">
        <v>81</v>
      </c>
      <c r="R30">
        <v>91</v>
      </c>
      <c r="S30">
        <v>90</v>
      </c>
      <c r="T30">
        <v>90</v>
      </c>
      <c r="U30">
        <v>499</v>
      </c>
      <c r="V30">
        <v>3</v>
      </c>
      <c r="W30">
        <v>1042</v>
      </c>
      <c r="X30">
        <v>10</v>
      </c>
      <c r="Y30" s="2"/>
      <c r="Z30" s="2"/>
    </row>
    <row r="31" spans="1:52" ht="15.6" x14ac:dyDescent="0.3">
      <c r="A31" s="25">
        <v>14</v>
      </c>
      <c r="B31" t="s">
        <v>529</v>
      </c>
      <c r="C31" t="s">
        <v>146</v>
      </c>
      <c r="D31">
        <v>484092</v>
      </c>
      <c r="E31" t="str">
        <f>"AZ"</f>
        <v>AZ</v>
      </c>
      <c r="F31" t="str">
        <f>"U18"</f>
        <v>U18</v>
      </c>
      <c r="G31">
        <v>89</v>
      </c>
      <c r="H31">
        <v>85</v>
      </c>
      <c r="I31">
        <v>89</v>
      </c>
      <c r="J31">
        <v>84</v>
      </c>
      <c r="K31">
        <v>76</v>
      </c>
      <c r="L31">
        <v>85</v>
      </c>
      <c r="M31">
        <v>508</v>
      </c>
      <c r="N31">
        <v>1</v>
      </c>
      <c r="O31">
        <v>90</v>
      </c>
      <c r="P31">
        <v>88</v>
      </c>
      <c r="Q31">
        <v>84</v>
      </c>
      <c r="R31">
        <v>88</v>
      </c>
      <c r="S31">
        <v>85</v>
      </c>
      <c r="T31">
        <v>84</v>
      </c>
      <c r="U31">
        <v>519</v>
      </c>
      <c r="V31">
        <v>6</v>
      </c>
      <c r="W31">
        <v>1027</v>
      </c>
      <c r="X31">
        <v>7</v>
      </c>
      <c r="Y31" s="2"/>
      <c r="Z31" s="2"/>
    </row>
    <row r="32" spans="1:52" ht="15.6" x14ac:dyDescent="0.3">
      <c r="A32" s="25">
        <v>15</v>
      </c>
      <c r="B32" t="s">
        <v>521</v>
      </c>
      <c r="C32" t="s">
        <v>303</v>
      </c>
      <c r="D32">
        <v>400379</v>
      </c>
      <c r="E32" t="str">
        <f>"FL"</f>
        <v>FL</v>
      </c>
      <c r="F32" t="str">
        <f>"U15"</f>
        <v>U15</v>
      </c>
      <c r="G32">
        <v>90</v>
      </c>
      <c r="H32">
        <v>93</v>
      </c>
      <c r="I32">
        <v>94</v>
      </c>
      <c r="J32">
        <v>80</v>
      </c>
      <c r="K32">
        <v>88</v>
      </c>
      <c r="L32">
        <v>66</v>
      </c>
      <c r="M32">
        <v>511</v>
      </c>
      <c r="N32">
        <v>7</v>
      </c>
      <c r="O32">
        <v>88</v>
      </c>
      <c r="P32">
        <v>91</v>
      </c>
      <c r="Q32">
        <v>89</v>
      </c>
      <c r="R32">
        <v>83</v>
      </c>
      <c r="S32">
        <v>78</v>
      </c>
      <c r="T32">
        <v>84</v>
      </c>
      <c r="U32">
        <v>513</v>
      </c>
      <c r="V32">
        <v>4</v>
      </c>
      <c r="W32">
        <v>1024</v>
      </c>
      <c r="X32">
        <v>11</v>
      </c>
      <c r="Y32" s="2"/>
      <c r="Z32" s="2"/>
    </row>
    <row r="33" spans="1:26" ht="15.6" x14ac:dyDescent="0.3">
      <c r="A33" s="25">
        <v>16</v>
      </c>
      <c r="B33" t="s">
        <v>519</v>
      </c>
      <c r="C33" t="s">
        <v>293</v>
      </c>
      <c r="D33">
        <v>493611</v>
      </c>
      <c r="E33" t="str">
        <f>"ND"</f>
        <v>ND</v>
      </c>
      <c r="F33" t="str">
        <f>"U18"</f>
        <v>U18</v>
      </c>
      <c r="G33">
        <v>88</v>
      </c>
      <c r="H33">
        <v>82</v>
      </c>
      <c r="I33">
        <v>82</v>
      </c>
      <c r="J33">
        <v>88</v>
      </c>
      <c r="K33">
        <v>79</v>
      </c>
      <c r="L33">
        <v>84</v>
      </c>
      <c r="M33">
        <v>503</v>
      </c>
      <c r="N33">
        <v>5</v>
      </c>
      <c r="O33">
        <v>84</v>
      </c>
      <c r="P33">
        <v>84</v>
      </c>
      <c r="Q33">
        <v>89</v>
      </c>
      <c r="R33">
        <v>88</v>
      </c>
      <c r="S33">
        <v>86</v>
      </c>
      <c r="T33">
        <v>90</v>
      </c>
      <c r="U33">
        <v>521</v>
      </c>
      <c r="V33">
        <v>5</v>
      </c>
      <c r="W33">
        <v>1024</v>
      </c>
      <c r="X33">
        <v>10</v>
      </c>
      <c r="Y33" s="2"/>
      <c r="Z33" s="2"/>
    </row>
    <row r="34" spans="1:26" ht="15.6" x14ac:dyDescent="0.3">
      <c r="A34" s="25">
        <v>17</v>
      </c>
      <c r="B34" t="s">
        <v>388</v>
      </c>
      <c r="C34" t="s">
        <v>289</v>
      </c>
      <c r="D34">
        <v>436461</v>
      </c>
      <c r="E34" t="str">
        <f>"AZ"</f>
        <v>AZ</v>
      </c>
      <c r="F34" t="str">
        <f>"U21"</f>
        <v>U21</v>
      </c>
      <c r="G34">
        <v>80</v>
      </c>
      <c r="H34">
        <v>85</v>
      </c>
      <c r="I34">
        <v>86</v>
      </c>
      <c r="J34">
        <v>89</v>
      </c>
      <c r="K34">
        <v>92</v>
      </c>
      <c r="L34">
        <v>92</v>
      </c>
      <c r="M34">
        <v>524</v>
      </c>
      <c r="N34">
        <v>4</v>
      </c>
      <c r="O34">
        <v>82</v>
      </c>
      <c r="P34">
        <v>71</v>
      </c>
      <c r="Q34">
        <v>83</v>
      </c>
      <c r="R34">
        <v>84</v>
      </c>
      <c r="S34">
        <v>86</v>
      </c>
      <c r="T34">
        <v>92</v>
      </c>
      <c r="U34">
        <v>498</v>
      </c>
      <c r="V34">
        <v>2</v>
      </c>
      <c r="W34">
        <v>1022</v>
      </c>
      <c r="X34">
        <v>6</v>
      </c>
      <c r="Y34" s="2"/>
      <c r="Z34" s="2"/>
    </row>
    <row r="35" spans="1:26" ht="15.6" x14ac:dyDescent="0.3">
      <c r="A35" s="25">
        <v>18</v>
      </c>
      <c r="B35" t="s">
        <v>530</v>
      </c>
      <c r="C35" t="s">
        <v>295</v>
      </c>
      <c r="D35">
        <v>462452</v>
      </c>
      <c r="E35" t="str">
        <f>"VA"</f>
        <v>VA</v>
      </c>
      <c r="F35" t="str">
        <f>"U18"</f>
        <v>U18</v>
      </c>
      <c r="G35">
        <v>88</v>
      </c>
      <c r="H35">
        <v>80</v>
      </c>
      <c r="I35">
        <v>76</v>
      </c>
      <c r="J35">
        <v>87</v>
      </c>
      <c r="K35">
        <v>89</v>
      </c>
      <c r="L35">
        <v>86</v>
      </c>
      <c r="M35">
        <v>506</v>
      </c>
      <c r="N35">
        <v>8</v>
      </c>
      <c r="O35">
        <v>91</v>
      </c>
      <c r="P35">
        <v>86</v>
      </c>
      <c r="Q35">
        <v>75</v>
      </c>
      <c r="R35">
        <v>88</v>
      </c>
      <c r="S35">
        <v>85</v>
      </c>
      <c r="T35">
        <v>87</v>
      </c>
      <c r="U35">
        <v>512</v>
      </c>
      <c r="V35">
        <v>7</v>
      </c>
      <c r="W35">
        <v>1018</v>
      </c>
      <c r="X35">
        <v>15</v>
      </c>
      <c r="Y35" s="2"/>
      <c r="Z35" s="2"/>
    </row>
    <row r="36" spans="1:26" ht="15.6" x14ac:dyDescent="0.3">
      <c r="A36" s="25">
        <v>19</v>
      </c>
      <c r="B36" t="s">
        <v>532</v>
      </c>
      <c r="C36" t="s">
        <v>294</v>
      </c>
      <c r="D36">
        <v>492407</v>
      </c>
      <c r="E36" t="str">
        <f>"Ga"</f>
        <v>Ga</v>
      </c>
      <c r="F36" t="str">
        <f>"U21"</f>
        <v>U21</v>
      </c>
      <c r="G36">
        <v>80</v>
      </c>
      <c r="H36">
        <v>87</v>
      </c>
      <c r="I36">
        <v>84</v>
      </c>
      <c r="J36">
        <v>78</v>
      </c>
      <c r="K36">
        <v>87</v>
      </c>
      <c r="L36">
        <v>83</v>
      </c>
      <c r="M36">
        <v>499</v>
      </c>
      <c r="N36">
        <v>2</v>
      </c>
      <c r="O36">
        <v>89</v>
      </c>
      <c r="P36">
        <v>84</v>
      </c>
      <c r="Q36">
        <v>87</v>
      </c>
      <c r="R36">
        <v>81</v>
      </c>
      <c r="S36">
        <v>93</v>
      </c>
      <c r="T36">
        <v>82</v>
      </c>
      <c r="U36">
        <v>516</v>
      </c>
      <c r="V36">
        <v>5</v>
      </c>
      <c r="W36">
        <v>1015</v>
      </c>
      <c r="X36">
        <v>7</v>
      </c>
      <c r="Y36" s="2"/>
      <c r="Z36" s="2"/>
    </row>
    <row r="37" spans="1:26" ht="15.6" x14ac:dyDescent="0.3">
      <c r="A37" s="25">
        <v>20</v>
      </c>
      <c r="B37" t="s">
        <v>531</v>
      </c>
      <c r="C37" t="s">
        <v>354</v>
      </c>
      <c r="D37">
        <v>419466</v>
      </c>
      <c r="E37" t="str">
        <f>"FL"</f>
        <v>FL</v>
      </c>
      <c r="F37" t="str">
        <f>"U18"</f>
        <v>U18</v>
      </c>
      <c r="G37">
        <v>87</v>
      </c>
      <c r="H37">
        <v>82</v>
      </c>
      <c r="I37">
        <v>92</v>
      </c>
      <c r="J37">
        <v>84</v>
      </c>
      <c r="K37">
        <v>80</v>
      </c>
      <c r="L37">
        <v>81</v>
      </c>
      <c r="M37">
        <v>506</v>
      </c>
      <c r="N37">
        <v>3</v>
      </c>
      <c r="O37">
        <v>88</v>
      </c>
      <c r="P37">
        <v>85</v>
      </c>
      <c r="Q37">
        <v>92</v>
      </c>
      <c r="R37">
        <v>80</v>
      </c>
      <c r="S37">
        <v>84</v>
      </c>
      <c r="T37">
        <v>67</v>
      </c>
      <c r="U37">
        <v>496</v>
      </c>
      <c r="V37">
        <v>3</v>
      </c>
      <c r="W37">
        <v>1002</v>
      </c>
      <c r="X37">
        <v>6</v>
      </c>
      <c r="Y37" s="2"/>
      <c r="Z37" s="2"/>
    </row>
    <row r="38" spans="1:26" ht="15.6" x14ac:dyDescent="0.3">
      <c r="A38" s="25">
        <v>21</v>
      </c>
      <c r="B38" t="s">
        <v>528</v>
      </c>
      <c r="C38" t="s">
        <v>294</v>
      </c>
      <c r="D38">
        <v>493526</v>
      </c>
      <c r="E38" t="str">
        <f>"MD"</f>
        <v>MD</v>
      </c>
      <c r="F38" t="str">
        <f>"U18"</f>
        <v>U18</v>
      </c>
      <c r="G38">
        <v>83</v>
      </c>
      <c r="H38">
        <v>92</v>
      </c>
      <c r="I38">
        <v>74</v>
      </c>
      <c r="J38">
        <v>86</v>
      </c>
      <c r="K38">
        <v>87</v>
      </c>
      <c r="L38">
        <v>86</v>
      </c>
      <c r="M38">
        <v>508</v>
      </c>
      <c r="N38">
        <v>6</v>
      </c>
      <c r="O38">
        <v>76</v>
      </c>
      <c r="P38">
        <v>91</v>
      </c>
      <c r="Q38">
        <v>75</v>
      </c>
      <c r="R38">
        <v>84</v>
      </c>
      <c r="S38">
        <v>76</v>
      </c>
      <c r="T38">
        <v>81</v>
      </c>
      <c r="U38">
        <v>483</v>
      </c>
      <c r="V38">
        <v>2</v>
      </c>
      <c r="W38">
        <v>991</v>
      </c>
      <c r="X38">
        <v>8</v>
      </c>
      <c r="Y38" s="2"/>
      <c r="Z38" s="2"/>
    </row>
    <row r="39" spans="1:26" ht="15.6" x14ac:dyDescent="0.3">
      <c r="A39" s="25">
        <v>22</v>
      </c>
      <c r="B39" t="s">
        <v>533</v>
      </c>
      <c r="C39" t="s">
        <v>300</v>
      </c>
      <c r="D39">
        <v>413403</v>
      </c>
      <c r="E39" t="str">
        <f>"CO"</f>
        <v>CO</v>
      </c>
      <c r="F39" t="str">
        <f>"U18"</f>
        <v>U18</v>
      </c>
      <c r="G39">
        <v>83</v>
      </c>
      <c r="H39">
        <v>79</v>
      </c>
      <c r="I39">
        <v>81</v>
      </c>
      <c r="J39">
        <v>79</v>
      </c>
      <c r="K39">
        <v>84</v>
      </c>
      <c r="L39">
        <v>82</v>
      </c>
      <c r="M39">
        <v>488</v>
      </c>
      <c r="N39">
        <v>3</v>
      </c>
      <c r="O39">
        <v>72</v>
      </c>
      <c r="P39">
        <v>77</v>
      </c>
      <c r="Q39">
        <v>66</v>
      </c>
      <c r="R39">
        <v>89</v>
      </c>
      <c r="S39">
        <v>84</v>
      </c>
      <c r="T39">
        <v>84</v>
      </c>
      <c r="U39">
        <v>472</v>
      </c>
      <c r="V39">
        <v>6</v>
      </c>
      <c r="W39">
        <v>960</v>
      </c>
      <c r="X39">
        <v>9</v>
      </c>
      <c r="Y39" s="2"/>
      <c r="Z39" s="2"/>
    </row>
    <row r="40" spans="1:26" ht="15.6" x14ac:dyDescent="0.3">
      <c r="A40" s="25">
        <v>23</v>
      </c>
      <c r="B40" t="s">
        <v>534</v>
      </c>
      <c r="C40" t="s">
        <v>535</v>
      </c>
      <c r="D40">
        <v>363876</v>
      </c>
      <c r="E40" t="str">
        <f>"MI"</f>
        <v>MI</v>
      </c>
      <c r="F40" t="str">
        <f>"U21"</f>
        <v>U21</v>
      </c>
      <c r="G40">
        <v>84</v>
      </c>
      <c r="H40">
        <v>83</v>
      </c>
      <c r="I40">
        <v>81</v>
      </c>
      <c r="J40">
        <v>78</v>
      </c>
      <c r="K40">
        <v>76</v>
      </c>
      <c r="L40">
        <v>83</v>
      </c>
      <c r="M40">
        <v>485</v>
      </c>
      <c r="N40">
        <v>2</v>
      </c>
      <c r="O40">
        <v>82</v>
      </c>
      <c r="P40">
        <v>85</v>
      </c>
      <c r="Q40">
        <v>88</v>
      </c>
      <c r="R40">
        <v>73</v>
      </c>
      <c r="S40">
        <v>68</v>
      </c>
      <c r="T40">
        <v>79</v>
      </c>
      <c r="U40">
        <v>475</v>
      </c>
      <c r="V40">
        <v>2</v>
      </c>
      <c r="W40">
        <v>960</v>
      </c>
      <c r="X40">
        <v>4</v>
      </c>
      <c r="Y40" s="2"/>
      <c r="Z40" s="2"/>
    </row>
    <row r="41" spans="1:26" ht="15.6" x14ac:dyDescent="0.3">
      <c r="A41" s="25">
        <v>24</v>
      </c>
      <c r="B41" t="s">
        <v>537</v>
      </c>
      <c r="C41" t="s">
        <v>359</v>
      </c>
      <c r="D41">
        <v>458565</v>
      </c>
      <c r="E41" t="str">
        <f>"MS"</f>
        <v>MS</v>
      </c>
      <c r="F41" t="str">
        <f>"U18"</f>
        <v>U18</v>
      </c>
      <c r="G41">
        <v>84</v>
      </c>
      <c r="H41">
        <v>77</v>
      </c>
      <c r="I41">
        <v>74</v>
      </c>
      <c r="J41">
        <v>80</v>
      </c>
      <c r="K41">
        <v>72</v>
      </c>
      <c r="L41">
        <v>58</v>
      </c>
      <c r="M41">
        <v>445</v>
      </c>
      <c r="N41">
        <v>1</v>
      </c>
      <c r="O41">
        <v>75</v>
      </c>
      <c r="P41">
        <v>74</v>
      </c>
      <c r="Q41">
        <v>87</v>
      </c>
      <c r="R41">
        <v>76</v>
      </c>
      <c r="S41">
        <v>76</v>
      </c>
      <c r="T41">
        <v>61</v>
      </c>
      <c r="U41">
        <v>449</v>
      </c>
      <c r="V41">
        <v>4</v>
      </c>
      <c r="W41">
        <v>894</v>
      </c>
      <c r="X41">
        <v>5</v>
      </c>
      <c r="Y41" s="2"/>
      <c r="Z41" s="2"/>
    </row>
    <row r="42" spans="1:26" ht="15.6" x14ac:dyDescent="0.3">
      <c r="A42" s="25">
        <v>25</v>
      </c>
      <c r="B42" t="s">
        <v>996</v>
      </c>
      <c r="C42" t="s">
        <v>364</v>
      </c>
      <c r="D42">
        <v>493692</v>
      </c>
      <c r="E42" t="str">
        <f>"CA"</f>
        <v>CA</v>
      </c>
      <c r="F42" t="str">
        <f>"U18"</f>
        <v>U18</v>
      </c>
      <c r="G42">
        <v>81</v>
      </c>
      <c r="H42">
        <v>93</v>
      </c>
      <c r="I42">
        <v>80</v>
      </c>
      <c r="J42">
        <v>89</v>
      </c>
      <c r="K42">
        <v>71</v>
      </c>
      <c r="L42">
        <v>77</v>
      </c>
      <c r="M42">
        <v>491</v>
      </c>
      <c r="N42">
        <v>6</v>
      </c>
      <c r="O42">
        <v>82</v>
      </c>
      <c r="P42">
        <v>85</v>
      </c>
      <c r="Q42">
        <v>88</v>
      </c>
      <c r="R42">
        <v>58</v>
      </c>
      <c r="S42">
        <v>67</v>
      </c>
      <c r="T42">
        <v>0</v>
      </c>
      <c r="U42">
        <v>380</v>
      </c>
      <c r="V42">
        <v>2</v>
      </c>
      <c r="W42">
        <v>871</v>
      </c>
      <c r="X42">
        <v>8</v>
      </c>
      <c r="Y42" s="2"/>
      <c r="Z42" s="2"/>
    </row>
    <row r="43" spans="1:26" ht="15.6" x14ac:dyDescent="0.3">
      <c r="A43" s="25">
        <v>26</v>
      </c>
      <c r="B43" t="s">
        <v>995</v>
      </c>
      <c r="C43" t="s">
        <v>110</v>
      </c>
      <c r="D43">
        <v>461121</v>
      </c>
      <c r="E43" t="str">
        <f>"VA"</f>
        <v>VA</v>
      </c>
      <c r="F43" t="str">
        <f>"U15"</f>
        <v>U15</v>
      </c>
      <c r="G43">
        <v>89</v>
      </c>
      <c r="H43">
        <v>93</v>
      </c>
      <c r="I43">
        <v>94</v>
      </c>
      <c r="J43">
        <v>82</v>
      </c>
      <c r="K43">
        <v>85</v>
      </c>
      <c r="L43">
        <v>92</v>
      </c>
      <c r="M43">
        <v>535</v>
      </c>
      <c r="N43">
        <v>6</v>
      </c>
      <c r="O43">
        <v>89</v>
      </c>
      <c r="P43">
        <v>87</v>
      </c>
      <c r="Q43">
        <v>92</v>
      </c>
      <c r="R43">
        <v>60</v>
      </c>
      <c r="S43">
        <v>0</v>
      </c>
      <c r="T43">
        <v>0</v>
      </c>
      <c r="U43">
        <v>328</v>
      </c>
      <c r="V43">
        <v>1</v>
      </c>
      <c r="W43">
        <v>863</v>
      </c>
      <c r="X43">
        <v>7</v>
      </c>
      <c r="Y43" s="2"/>
      <c r="Z43" s="2"/>
    </row>
    <row r="44" spans="1:26" ht="15.6" x14ac:dyDescent="0.3">
      <c r="A44" s="25">
        <v>27</v>
      </c>
      <c r="B44" t="s">
        <v>992</v>
      </c>
      <c r="C44" t="s">
        <v>302</v>
      </c>
      <c r="D44">
        <v>493527</v>
      </c>
      <c r="E44" t="str">
        <f>"CA"</f>
        <v>CA</v>
      </c>
      <c r="F44" t="str">
        <f>"U15"</f>
        <v>U15</v>
      </c>
      <c r="G44">
        <v>94</v>
      </c>
      <c r="H44">
        <v>92</v>
      </c>
      <c r="I44">
        <v>94</v>
      </c>
      <c r="J44">
        <v>74</v>
      </c>
      <c r="K44">
        <v>71</v>
      </c>
      <c r="L44">
        <v>27</v>
      </c>
      <c r="M44">
        <v>452</v>
      </c>
      <c r="N44">
        <v>7</v>
      </c>
      <c r="O44">
        <v>94</v>
      </c>
      <c r="P44">
        <v>92</v>
      </c>
      <c r="Q44">
        <v>96</v>
      </c>
      <c r="R44">
        <v>17</v>
      </c>
      <c r="S44">
        <v>0</v>
      </c>
      <c r="T44">
        <v>0</v>
      </c>
      <c r="U44">
        <v>299</v>
      </c>
      <c r="V44">
        <v>6</v>
      </c>
      <c r="W44">
        <v>751</v>
      </c>
      <c r="X44">
        <v>13</v>
      </c>
      <c r="Y44" s="2"/>
      <c r="Z44" s="2"/>
    </row>
    <row r="45" spans="1:26" ht="15.6" x14ac:dyDescent="0.3">
      <c r="A45" s="25">
        <v>28</v>
      </c>
      <c r="B45" t="s">
        <v>993</v>
      </c>
      <c r="C45" t="s">
        <v>538</v>
      </c>
      <c r="D45">
        <v>492441</v>
      </c>
      <c r="E45" t="str">
        <f>"MA"</f>
        <v>MA</v>
      </c>
      <c r="F45" t="str">
        <f>"U21"</f>
        <v>U21</v>
      </c>
      <c r="G45">
        <v>82</v>
      </c>
      <c r="H45">
        <v>87</v>
      </c>
      <c r="I45">
        <v>76</v>
      </c>
      <c r="J45">
        <v>22</v>
      </c>
      <c r="K45">
        <v>0</v>
      </c>
      <c r="L45">
        <v>0</v>
      </c>
      <c r="M45">
        <v>267</v>
      </c>
      <c r="N45">
        <v>4</v>
      </c>
      <c r="O45">
        <v>77</v>
      </c>
      <c r="P45">
        <v>70</v>
      </c>
      <c r="Q45">
        <v>67</v>
      </c>
      <c r="R45">
        <v>52</v>
      </c>
      <c r="S45">
        <v>45</v>
      </c>
      <c r="T45">
        <v>10</v>
      </c>
      <c r="U45">
        <v>321</v>
      </c>
      <c r="V45">
        <v>3</v>
      </c>
      <c r="W45">
        <v>588</v>
      </c>
      <c r="X45">
        <v>7</v>
      </c>
      <c r="Z45" s="2"/>
    </row>
    <row r="48" spans="1:26" x14ac:dyDescent="0.3">
      <c r="B48" t="s">
        <v>783</v>
      </c>
    </row>
    <row r="49" spans="2:2" x14ac:dyDescent="0.3">
      <c r="B49" t="s">
        <v>784</v>
      </c>
    </row>
    <row r="50" spans="2:2" x14ac:dyDescent="0.3">
      <c r="B50" t="s">
        <v>999</v>
      </c>
    </row>
    <row r="51" spans="2:2" x14ac:dyDescent="0.3">
      <c r="B51" t="s">
        <v>1000</v>
      </c>
    </row>
    <row r="52" spans="2:2" x14ac:dyDescent="0.3">
      <c r="B52" t="s">
        <v>994</v>
      </c>
    </row>
    <row r="53" spans="2:2" x14ac:dyDescent="0.3">
      <c r="B53" t="s">
        <v>1001</v>
      </c>
    </row>
  </sheetData>
  <sortState xmlns:xlrd2="http://schemas.microsoft.com/office/spreadsheetml/2017/richdata2" ref="A18:Y25">
    <sortCondition descending="1" ref="Y18:Y25"/>
  </sortState>
  <printOptions horizontalCentered="1"/>
  <pageMargins left="0.2" right="0.2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69"/>
  <sheetViews>
    <sheetView topLeftCell="A3" workbookViewId="0">
      <selection activeCell="A18" sqref="A18:A26"/>
    </sheetView>
  </sheetViews>
  <sheetFormatPr defaultRowHeight="14.4" x14ac:dyDescent="0.3"/>
  <cols>
    <col min="1" max="1" width="6.5546875" customWidth="1"/>
    <col min="2" max="2" width="14.44140625" bestFit="1" customWidth="1"/>
    <col min="3" max="3" width="9.6640625" bestFit="1" customWidth="1"/>
    <col min="4" max="4" width="7" bestFit="1" customWidth="1"/>
    <col min="5" max="5" width="7.33203125" bestFit="1" customWidth="1"/>
    <col min="6" max="6" width="5.6640625" bestFit="1" customWidth="1"/>
    <col min="7" max="12" width="5.5546875" style="25" hidden="1" customWidth="1"/>
    <col min="13" max="13" width="5.5546875" style="25" bestFit="1" customWidth="1"/>
    <col min="14" max="19" width="5.5546875" hidden="1" customWidth="1"/>
    <col min="20" max="20" width="5.5546875" bestFit="1" customWidth="1"/>
    <col min="21" max="21" width="9.88671875" bestFit="1" customWidth="1"/>
    <col min="22" max="22" width="7" bestFit="1" customWidth="1"/>
  </cols>
  <sheetData>
    <row r="1" spans="1:50" ht="17.399999999999999" x14ac:dyDescent="0.3">
      <c r="A1" s="1" t="s">
        <v>375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7.399999999999999" x14ac:dyDescent="0.3">
      <c r="A2" s="1" t="s">
        <v>203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7.399999999999999" x14ac:dyDescent="0.3">
      <c r="A3" s="1" t="s">
        <v>284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1:50" s="17" customFormat="1" ht="17.399999999999999" x14ac:dyDescent="0.3">
      <c r="A5" s="14" t="s">
        <v>168</v>
      </c>
      <c r="B5" s="1"/>
      <c r="C5" s="1"/>
      <c r="D5" s="1"/>
      <c r="E5" s="14" t="s">
        <v>254</v>
      </c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3">
        <v>1255.2</v>
      </c>
      <c r="V5" s="2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s="17" customFormat="1" ht="17.399999999999999" x14ac:dyDescent="0.3">
      <c r="A6" s="14" t="s">
        <v>169</v>
      </c>
      <c r="B6" s="1"/>
      <c r="C6" s="1"/>
      <c r="D6" s="1"/>
      <c r="E6" s="14" t="s">
        <v>248</v>
      </c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3">
        <v>1246.8</v>
      </c>
      <c r="V6" s="20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s="17" customFormat="1" ht="17.399999999999999" x14ac:dyDescent="0.3">
      <c r="A7" s="14" t="s">
        <v>170</v>
      </c>
      <c r="B7" s="1"/>
      <c r="C7" s="1"/>
      <c r="D7" s="1"/>
      <c r="E7" s="14" t="s">
        <v>1557</v>
      </c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3">
        <v>1238.8</v>
      </c>
      <c r="V7" s="20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U8" s="33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s="17" customFormat="1" ht="17.399999999999999" x14ac:dyDescent="0.3">
      <c r="A9" s="14" t="s">
        <v>171</v>
      </c>
      <c r="B9" s="1"/>
      <c r="C9" s="1"/>
      <c r="D9" s="1"/>
      <c r="E9" s="14" t="s">
        <v>247</v>
      </c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3">
        <v>1249.9000000000001</v>
      </c>
      <c r="V9" s="1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s="17" customFormat="1" ht="17.399999999999999" x14ac:dyDescent="0.3">
      <c r="A10" s="14" t="s">
        <v>173</v>
      </c>
      <c r="B10" s="1"/>
      <c r="C10" s="1"/>
      <c r="D10" s="1"/>
      <c r="E10" s="14" t="s">
        <v>1183</v>
      </c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3">
        <v>1233.3</v>
      </c>
      <c r="V10" s="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s="17" customFormat="1" ht="17.399999999999999" x14ac:dyDescent="0.3">
      <c r="A11" s="14" t="s">
        <v>174</v>
      </c>
      <c r="B11" s="1"/>
      <c r="C11" s="1"/>
      <c r="D11" s="1"/>
      <c r="E11" s="14" t="s">
        <v>1184</v>
      </c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3">
        <v>1233</v>
      </c>
      <c r="V11" s="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3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s="17" customFormat="1" ht="17.399999999999999" x14ac:dyDescent="0.3">
      <c r="A13" s="14" t="s">
        <v>172</v>
      </c>
      <c r="B13" s="1"/>
      <c r="C13" s="1"/>
      <c r="D13" s="1"/>
      <c r="E13" s="14" t="s">
        <v>1185</v>
      </c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3">
        <v>1210.3</v>
      </c>
      <c r="V13" s="1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s="17" customFormat="1" ht="17.399999999999999" x14ac:dyDescent="0.3">
      <c r="A14" s="14" t="s">
        <v>175</v>
      </c>
      <c r="B14" s="1"/>
      <c r="C14" s="1"/>
      <c r="D14" s="1"/>
      <c r="E14" s="14" t="s">
        <v>1186</v>
      </c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3">
        <v>1209.8</v>
      </c>
      <c r="V14" s="1"/>
      <c r="W14" s="16"/>
      <c r="X14"/>
      <c r="Y14"/>
      <c r="Z14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16"/>
      <c r="AS14" s="16"/>
      <c r="AT14" s="16"/>
      <c r="AU14" s="16"/>
      <c r="AV14" s="16"/>
      <c r="AW14" s="16"/>
      <c r="AX14" s="16"/>
    </row>
    <row r="15" spans="1:50" s="17" customFormat="1" ht="17.399999999999999" x14ac:dyDescent="0.3">
      <c r="A15" s="14" t="s">
        <v>176</v>
      </c>
      <c r="B15" s="1"/>
      <c r="C15" s="1"/>
      <c r="D15" s="1"/>
      <c r="E15" s="14" t="s">
        <v>1187</v>
      </c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3">
        <v>1200.2</v>
      </c>
      <c r="V15" s="1"/>
      <c r="W15" s="16"/>
      <c r="X15" s="16"/>
      <c r="Y15"/>
      <c r="Z15"/>
      <c r="AA15"/>
      <c r="AB1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16"/>
      <c r="AU15" s="16"/>
      <c r="AV15" s="16"/>
      <c r="AW15" s="16"/>
      <c r="AX15" s="16"/>
    </row>
    <row r="16" spans="1:50" s="17" customFormat="1" ht="17.399999999999999" x14ac:dyDescent="0.3">
      <c r="A16" s="14"/>
      <c r="B16" s="1"/>
      <c r="C16" s="1"/>
      <c r="D16" s="1"/>
      <c r="E16" s="1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s="15" customFormat="1" ht="18" x14ac:dyDescent="0.35">
      <c r="A17" s="30" t="s">
        <v>159</v>
      </c>
      <c r="B17" s="30" t="s">
        <v>376</v>
      </c>
      <c r="C17" s="30" t="s">
        <v>1</v>
      </c>
      <c r="D17" s="30" t="s">
        <v>377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</row>
    <row r="18" spans="1:50" x14ac:dyDescent="0.3">
      <c r="A18" s="25">
        <v>1</v>
      </c>
      <c r="B18" t="s">
        <v>379</v>
      </c>
      <c r="C18" t="s">
        <v>225</v>
      </c>
      <c r="D18">
        <v>277543</v>
      </c>
      <c r="E18" s="25" t="s">
        <v>10</v>
      </c>
      <c r="F18" s="25" t="s">
        <v>181</v>
      </c>
      <c r="G18" s="25" t="s">
        <v>1010</v>
      </c>
      <c r="H18" s="25" t="s">
        <v>1018</v>
      </c>
      <c r="I18" s="25" t="s">
        <v>1005</v>
      </c>
      <c r="J18" s="25" t="s">
        <v>1019</v>
      </c>
      <c r="K18" s="25" t="s">
        <v>1010</v>
      </c>
      <c r="L18" s="25" t="s">
        <v>1015</v>
      </c>
      <c r="M18" s="25" t="s">
        <v>937</v>
      </c>
      <c r="N18" s="25" t="s">
        <v>1015</v>
      </c>
      <c r="O18" s="25" t="s">
        <v>1020</v>
      </c>
      <c r="P18" s="25" t="s">
        <v>1021</v>
      </c>
      <c r="Q18" s="25" t="s">
        <v>1022</v>
      </c>
      <c r="R18" s="25" t="s">
        <v>1014</v>
      </c>
      <c r="S18" s="25" t="s">
        <v>1023</v>
      </c>
      <c r="T18" s="25" t="s">
        <v>1024</v>
      </c>
      <c r="U18" s="25" t="s">
        <v>1025</v>
      </c>
      <c r="V18" s="34">
        <v>250</v>
      </c>
    </row>
    <row r="19" spans="1:50" x14ac:dyDescent="0.3">
      <c r="A19" s="25">
        <v>2</v>
      </c>
      <c r="B19" t="s">
        <v>381</v>
      </c>
      <c r="C19" t="s">
        <v>217</v>
      </c>
      <c r="D19">
        <v>280941</v>
      </c>
      <c r="E19" s="25" t="s">
        <v>150</v>
      </c>
      <c r="F19" s="25" t="s">
        <v>181</v>
      </c>
      <c r="G19" s="25" t="s">
        <v>788</v>
      </c>
      <c r="H19" s="25" t="s">
        <v>1012</v>
      </c>
      <c r="I19" s="25" t="s">
        <v>1032</v>
      </c>
      <c r="J19" s="25" t="s">
        <v>1013</v>
      </c>
      <c r="K19" s="25" t="s">
        <v>1012</v>
      </c>
      <c r="L19" s="25" t="s">
        <v>1028</v>
      </c>
      <c r="M19" s="25" t="s">
        <v>939</v>
      </c>
      <c r="N19" s="25" t="s">
        <v>1029</v>
      </c>
      <c r="O19" s="25" t="s">
        <v>793</v>
      </c>
      <c r="P19" s="25" t="s">
        <v>789</v>
      </c>
      <c r="Q19" s="25" t="s">
        <v>1006</v>
      </c>
      <c r="R19" s="25" t="s">
        <v>1012</v>
      </c>
      <c r="S19" s="25" t="s">
        <v>1015</v>
      </c>
      <c r="T19" s="25" t="s">
        <v>1033</v>
      </c>
      <c r="U19" s="25" t="s">
        <v>1034</v>
      </c>
      <c r="V19" s="25">
        <v>247.4</v>
      </c>
    </row>
    <row r="20" spans="1:50" x14ac:dyDescent="0.3">
      <c r="A20" s="25">
        <v>3</v>
      </c>
      <c r="B20" t="s">
        <v>383</v>
      </c>
      <c r="C20" t="s">
        <v>368</v>
      </c>
      <c r="D20">
        <v>356924</v>
      </c>
      <c r="E20" s="25" t="s">
        <v>25</v>
      </c>
      <c r="F20" s="25" t="s">
        <v>181</v>
      </c>
      <c r="G20" s="25" t="s">
        <v>802</v>
      </c>
      <c r="H20" s="25" t="s">
        <v>1032</v>
      </c>
      <c r="I20" s="25" t="s">
        <v>1043</v>
      </c>
      <c r="J20" s="25" t="s">
        <v>1018</v>
      </c>
      <c r="K20" s="25" t="s">
        <v>1010</v>
      </c>
      <c r="L20" s="25" t="s">
        <v>796</v>
      </c>
      <c r="M20" s="25" t="s">
        <v>942</v>
      </c>
      <c r="N20" s="25" t="s">
        <v>1043</v>
      </c>
      <c r="O20" s="25" t="s">
        <v>1044</v>
      </c>
      <c r="P20" s="25" t="s">
        <v>1015</v>
      </c>
      <c r="Q20" s="25" t="s">
        <v>1027</v>
      </c>
      <c r="R20" s="25" t="s">
        <v>1045</v>
      </c>
      <c r="S20" s="25" t="s">
        <v>1035</v>
      </c>
      <c r="T20" s="25" t="s">
        <v>1046</v>
      </c>
      <c r="U20" s="25" t="s">
        <v>1047</v>
      </c>
      <c r="V20" s="25">
        <v>226.3</v>
      </c>
    </row>
    <row r="21" spans="1:50" x14ac:dyDescent="0.3">
      <c r="A21" s="25">
        <v>4</v>
      </c>
      <c r="B21" t="s">
        <v>380</v>
      </c>
      <c r="C21" t="s">
        <v>240</v>
      </c>
      <c r="D21">
        <v>339686</v>
      </c>
      <c r="E21" s="25" t="s">
        <v>233</v>
      </c>
      <c r="F21" s="25" t="s">
        <v>182</v>
      </c>
      <c r="G21" s="25" t="s">
        <v>1026</v>
      </c>
      <c r="H21" s="25" t="s">
        <v>1027</v>
      </c>
      <c r="I21" s="25" t="s">
        <v>1028</v>
      </c>
      <c r="J21" s="25" t="s">
        <v>1013</v>
      </c>
      <c r="K21" s="25" t="s">
        <v>1029</v>
      </c>
      <c r="L21" s="25" t="s">
        <v>1029</v>
      </c>
      <c r="M21" s="25" t="s">
        <v>938</v>
      </c>
      <c r="N21" s="25" t="s">
        <v>1013</v>
      </c>
      <c r="O21" s="25" t="s">
        <v>1027</v>
      </c>
      <c r="P21" s="25" t="s">
        <v>1014</v>
      </c>
      <c r="Q21" s="25" t="s">
        <v>1030</v>
      </c>
      <c r="R21" s="25" t="s">
        <v>1015</v>
      </c>
      <c r="S21" s="25" t="s">
        <v>1011</v>
      </c>
      <c r="T21" s="25" t="s">
        <v>1016</v>
      </c>
      <c r="U21" s="25" t="s">
        <v>1031</v>
      </c>
      <c r="V21" s="25">
        <v>205.5</v>
      </c>
    </row>
    <row r="22" spans="1:50" x14ac:dyDescent="0.3">
      <c r="A22" s="25">
        <v>5</v>
      </c>
      <c r="B22" t="s">
        <v>386</v>
      </c>
      <c r="C22" t="s">
        <v>210</v>
      </c>
      <c r="D22">
        <v>218311</v>
      </c>
      <c r="E22" s="25" t="s">
        <v>18</v>
      </c>
      <c r="F22" s="25" t="s">
        <v>181</v>
      </c>
      <c r="G22" s="25" t="s">
        <v>802</v>
      </c>
      <c r="H22" s="25" t="s">
        <v>1038</v>
      </c>
      <c r="I22" s="25" t="s">
        <v>1039</v>
      </c>
      <c r="J22" s="25" t="s">
        <v>1021</v>
      </c>
      <c r="K22" s="25" t="s">
        <v>1015</v>
      </c>
      <c r="L22" s="25" t="s">
        <v>1029</v>
      </c>
      <c r="M22" s="25" t="s">
        <v>943</v>
      </c>
      <c r="N22" s="25" t="s">
        <v>1012</v>
      </c>
      <c r="O22" s="25" t="s">
        <v>1035</v>
      </c>
      <c r="P22" s="25" t="s">
        <v>793</v>
      </c>
      <c r="Q22" s="25" t="s">
        <v>1022</v>
      </c>
      <c r="R22" s="25" t="s">
        <v>1021</v>
      </c>
      <c r="S22" s="25" t="s">
        <v>1040</v>
      </c>
      <c r="T22" s="25" t="s">
        <v>1041</v>
      </c>
      <c r="U22" s="25" t="s">
        <v>1042</v>
      </c>
      <c r="V22" s="25">
        <v>184.6</v>
      </c>
    </row>
    <row r="23" spans="1:50" x14ac:dyDescent="0.3">
      <c r="A23" s="25">
        <v>6</v>
      </c>
      <c r="B23" t="s">
        <v>466</v>
      </c>
      <c r="C23" t="s">
        <v>219</v>
      </c>
      <c r="D23">
        <v>376725</v>
      </c>
      <c r="E23" s="25" t="s">
        <v>10</v>
      </c>
      <c r="F23" s="25" t="s">
        <v>181</v>
      </c>
      <c r="G23" s="25" t="s">
        <v>793</v>
      </c>
      <c r="H23" s="25" t="s">
        <v>1013</v>
      </c>
      <c r="I23" s="25" t="s">
        <v>1018</v>
      </c>
      <c r="J23" s="25" t="s">
        <v>789</v>
      </c>
      <c r="K23" s="25" t="s">
        <v>1030</v>
      </c>
      <c r="L23" s="25" t="s">
        <v>1035</v>
      </c>
      <c r="M23" s="25" t="s">
        <v>940</v>
      </c>
      <c r="N23" s="25" t="s">
        <v>1036</v>
      </c>
      <c r="O23" s="25" t="s">
        <v>1035</v>
      </c>
      <c r="P23" s="25" t="s">
        <v>1013</v>
      </c>
      <c r="Q23" s="25" t="s">
        <v>793</v>
      </c>
      <c r="R23" s="25" t="s">
        <v>1012</v>
      </c>
      <c r="S23" s="25" t="s">
        <v>1013</v>
      </c>
      <c r="T23" s="25" t="s">
        <v>939</v>
      </c>
      <c r="U23" s="25" t="s">
        <v>1037</v>
      </c>
      <c r="V23" s="25">
        <v>162.19999999999999</v>
      </c>
    </row>
    <row r="24" spans="1:50" x14ac:dyDescent="0.3">
      <c r="A24" s="25">
        <v>7</v>
      </c>
      <c r="B24" t="s">
        <v>378</v>
      </c>
      <c r="C24" t="s">
        <v>208</v>
      </c>
      <c r="D24">
        <v>280766</v>
      </c>
      <c r="E24" s="25" t="s">
        <v>8</v>
      </c>
      <c r="F24" s="25" t="s">
        <v>181</v>
      </c>
      <c r="G24" s="25" t="s">
        <v>1005</v>
      </c>
      <c r="H24" s="25" t="s">
        <v>1006</v>
      </c>
      <c r="I24" s="25" t="s">
        <v>1007</v>
      </c>
      <c r="J24" s="25" t="s">
        <v>1008</v>
      </c>
      <c r="K24" s="25" t="s">
        <v>1009</v>
      </c>
      <c r="L24" s="25" t="s">
        <v>1010</v>
      </c>
      <c r="M24" s="25" t="s">
        <v>936</v>
      </c>
      <c r="N24" s="25" t="s">
        <v>1011</v>
      </c>
      <c r="O24" s="25" t="s">
        <v>1012</v>
      </c>
      <c r="P24" s="25" t="s">
        <v>1013</v>
      </c>
      <c r="Q24" s="25" t="s">
        <v>1013</v>
      </c>
      <c r="R24" s="25" t="s">
        <v>1014</v>
      </c>
      <c r="S24" s="25" t="s">
        <v>1015</v>
      </c>
      <c r="T24" s="25" t="s">
        <v>1016</v>
      </c>
      <c r="U24" s="25" t="s">
        <v>1017</v>
      </c>
      <c r="V24" s="25">
        <v>135.80000000000001</v>
      </c>
    </row>
    <row r="25" spans="1:50" x14ac:dyDescent="0.3">
      <c r="A25" s="25">
        <v>8</v>
      </c>
      <c r="B25" t="s">
        <v>382</v>
      </c>
      <c r="C25" t="s">
        <v>208</v>
      </c>
      <c r="D25">
        <v>262179</v>
      </c>
      <c r="E25" s="25" t="s">
        <v>107</v>
      </c>
      <c r="F25" s="25" t="s">
        <v>181</v>
      </c>
      <c r="G25" s="25" t="s">
        <v>1035</v>
      </c>
      <c r="H25" s="25" t="s">
        <v>1015</v>
      </c>
      <c r="I25" s="25" t="s">
        <v>1029</v>
      </c>
      <c r="J25" s="25" t="s">
        <v>812</v>
      </c>
      <c r="K25" s="25" t="s">
        <v>1048</v>
      </c>
      <c r="L25" s="25" t="s">
        <v>1014</v>
      </c>
      <c r="M25" s="25" t="s">
        <v>941</v>
      </c>
      <c r="N25" s="25" t="s">
        <v>1006</v>
      </c>
      <c r="O25" s="25" t="s">
        <v>812</v>
      </c>
      <c r="P25" s="25" t="s">
        <v>1020</v>
      </c>
      <c r="Q25" s="25" t="s">
        <v>1035</v>
      </c>
      <c r="R25" s="25" t="s">
        <v>1044</v>
      </c>
      <c r="S25" s="25" t="s">
        <v>1020</v>
      </c>
      <c r="T25" s="25" t="s">
        <v>1049</v>
      </c>
      <c r="U25" s="25" t="s">
        <v>1050</v>
      </c>
      <c r="V25" s="25">
        <v>119.5</v>
      </c>
    </row>
    <row r="26" spans="1:50" x14ac:dyDescent="0.3">
      <c r="A26" s="25">
        <v>9</v>
      </c>
      <c r="B26" t="s">
        <v>387</v>
      </c>
      <c r="C26" t="s">
        <v>221</v>
      </c>
      <c r="D26">
        <v>335809</v>
      </c>
      <c r="E26" s="25" t="s">
        <v>25</v>
      </c>
      <c r="F26" s="25" t="s">
        <v>181</v>
      </c>
      <c r="G26" s="25" t="s">
        <v>1029</v>
      </c>
      <c r="H26" s="25" t="s">
        <v>808</v>
      </c>
      <c r="I26" s="25" t="s">
        <v>870</v>
      </c>
      <c r="J26" s="25" t="s">
        <v>820</v>
      </c>
      <c r="K26" s="25" t="s">
        <v>1048</v>
      </c>
      <c r="L26" s="25" t="s">
        <v>1005</v>
      </c>
      <c r="M26" s="25" t="s">
        <v>944</v>
      </c>
      <c r="N26" s="25" t="s">
        <v>1013</v>
      </c>
      <c r="O26" s="25" t="s">
        <v>1039</v>
      </c>
      <c r="P26" s="25" t="s">
        <v>788</v>
      </c>
      <c r="Q26" s="25" t="s">
        <v>1043</v>
      </c>
      <c r="R26" s="25" t="s">
        <v>789</v>
      </c>
      <c r="S26" s="25" t="s">
        <v>789</v>
      </c>
      <c r="T26" s="25" t="s">
        <v>1051</v>
      </c>
      <c r="U26" s="25" t="s">
        <v>1052</v>
      </c>
      <c r="V26" s="25"/>
    </row>
    <row r="27" spans="1:50" ht="15.6" x14ac:dyDescent="0.3">
      <c r="A27" s="25">
        <v>10</v>
      </c>
      <c r="B27" t="s">
        <v>392</v>
      </c>
      <c r="C27" t="s">
        <v>227</v>
      </c>
      <c r="D27">
        <v>377179</v>
      </c>
      <c r="E27" s="25" t="s">
        <v>78</v>
      </c>
      <c r="F27" s="25" t="s">
        <v>181</v>
      </c>
      <c r="G27" s="25" t="s">
        <v>1053</v>
      </c>
      <c r="H27" s="25" t="s">
        <v>1011</v>
      </c>
      <c r="I27" s="25" t="s">
        <v>861</v>
      </c>
      <c r="J27" s="25" t="s">
        <v>1021</v>
      </c>
      <c r="K27" s="25" t="s">
        <v>1029</v>
      </c>
      <c r="L27" s="25" t="s">
        <v>1018</v>
      </c>
      <c r="M27" s="25" t="s">
        <v>947</v>
      </c>
      <c r="N27" s="25" t="s">
        <v>812</v>
      </c>
      <c r="O27" s="25" t="s">
        <v>1036</v>
      </c>
      <c r="P27" s="25" t="s">
        <v>1021</v>
      </c>
      <c r="Q27" s="25" t="s">
        <v>800</v>
      </c>
      <c r="R27" s="25" t="s">
        <v>789</v>
      </c>
      <c r="S27" s="25" t="s">
        <v>1035</v>
      </c>
      <c r="T27" s="25" t="s">
        <v>1054</v>
      </c>
      <c r="U27" s="25" t="s">
        <v>1055</v>
      </c>
      <c r="V27" s="10"/>
    </row>
    <row r="28" spans="1:50" ht="15.6" x14ac:dyDescent="0.3">
      <c r="A28" s="25">
        <v>11</v>
      </c>
      <c r="B28" t="s">
        <v>467</v>
      </c>
      <c r="C28" t="s">
        <v>244</v>
      </c>
      <c r="D28">
        <v>345230</v>
      </c>
      <c r="E28" s="25" t="s">
        <v>10</v>
      </c>
      <c r="F28" s="25" t="s">
        <v>182</v>
      </c>
      <c r="G28" s="25" t="s">
        <v>788</v>
      </c>
      <c r="H28" s="25" t="s">
        <v>1048</v>
      </c>
      <c r="I28" s="25" t="s">
        <v>1011</v>
      </c>
      <c r="J28" s="25" t="s">
        <v>812</v>
      </c>
      <c r="K28" s="25" t="s">
        <v>1013</v>
      </c>
      <c r="L28" s="25" t="s">
        <v>1048</v>
      </c>
      <c r="M28" s="25" t="s">
        <v>946</v>
      </c>
      <c r="N28" s="25" t="s">
        <v>808</v>
      </c>
      <c r="O28" s="25" t="s">
        <v>793</v>
      </c>
      <c r="P28" s="25" t="s">
        <v>788</v>
      </c>
      <c r="Q28" s="25" t="s">
        <v>1011</v>
      </c>
      <c r="R28" s="25" t="s">
        <v>870</v>
      </c>
      <c r="S28" s="25" t="s">
        <v>789</v>
      </c>
      <c r="T28" s="25" t="s">
        <v>945</v>
      </c>
      <c r="U28" s="25" t="s">
        <v>1056</v>
      </c>
      <c r="V28" s="10"/>
    </row>
    <row r="29" spans="1:50" ht="15.6" x14ac:dyDescent="0.3">
      <c r="A29" s="25">
        <v>12</v>
      </c>
      <c r="B29" t="s">
        <v>391</v>
      </c>
      <c r="C29" t="s">
        <v>229</v>
      </c>
      <c r="D29">
        <v>332337</v>
      </c>
      <c r="E29" s="25" t="s">
        <v>97</v>
      </c>
      <c r="F29" s="25" t="s">
        <v>181</v>
      </c>
      <c r="G29" s="25" t="s">
        <v>787</v>
      </c>
      <c r="H29" s="25" t="s">
        <v>1038</v>
      </c>
      <c r="I29" s="25" t="s">
        <v>1057</v>
      </c>
      <c r="J29" s="25" t="s">
        <v>793</v>
      </c>
      <c r="K29" s="25" t="s">
        <v>812</v>
      </c>
      <c r="L29" s="25" t="s">
        <v>1039</v>
      </c>
      <c r="M29" s="25" t="s">
        <v>945</v>
      </c>
      <c r="N29" s="25" t="s">
        <v>1035</v>
      </c>
      <c r="O29" s="25" t="s">
        <v>793</v>
      </c>
      <c r="P29" s="25" t="s">
        <v>788</v>
      </c>
      <c r="Q29" s="25" t="s">
        <v>787</v>
      </c>
      <c r="R29" s="25" t="s">
        <v>1032</v>
      </c>
      <c r="S29" s="25" t="s">
        <v>793</v>
      </c>
      <c r="T29" s="25" t="s">
        <v>1058</v>
      </c>
      <c r="U29" s="25" t="s">
        <v>1059</v>
      </c>
      <c r="V29" s="10"/>
    </row>
    <row r="30" spans="1:50" ht="15.6" x14ac:dyDescent="0.3">
      <c r="A30" s="25">
        <v>13</v>
      </c>
      <c r="B30" t="s">
        <v>389</v>
      </c>
      <c r="C30" t="s">
        <v>217</v>
      </c>
      <c r="D30">
        <v>414624</v>
      </c>
      <c r="E30" s="25" t="s">
        <v>8</v>
      </c>
      <c r="F30" s="25" t="s">
        <v>182</v>
      </c>
      <c r="G30" s="25" t="s">
        <v>787</v>
      </c>
      <c r="H30" s="25" t="s">
        <v>1044</v>
      </c>
      <c r="I30" s="25" t="s">
        <v>796</v>
      </c>
      <c r="J30" s="25" t="s">
        <v>1008</v>
      </c>
      <c r="K30" s="25" t="s">
        <v>1011</v>
      </c>
      <c r="L30" s="25" t="s">
        <v>800</v>
      </c>
      <c r="M30" s="25" t="s">
        <v>944</v>
      </c>
      <c r="N30" s="25" t="s">
        <v>793</v>
      </c>
      <c r="O30" s="25" t="s">
        <v>1043</v>
      </c>
      <c r="P30" s="25" t="s">
        <v>1020</v>
      </c>
      <c r="Q30" s="25" t="s">
        <v>870</v>
      </c>
      <c r="R30" s="25" t="s">
        <v>1006</v>
      </c>
      <c r="S30" s="25" t="s">
        <v>831</v>
      </c>
      <c r="T30" s="25" t="s">
        <v>1060</v>
      </c>
      <c r="U30" s="25" t="s">
        <v>1061</v>
      </c>
      <c r="V30" s="10"/>
    </row>
    <row r="31" spans="1:50" ht="15.6" x14ac:dyDescent="0.3">
      <c r="A31" s="25">
        <v>14</v>
      </c>
      <c r="B31" t="s">
        <v>468</v>
      </c>
      <c r="C31" t="s">
        <v>207</v>
      </c>
      <c r="D31">
        <v>408126</v>
      </c>
      <c r="E31" s="25" t="s">
        <v>66</v>
      </c>
      <c r="F31" s="25" t="s">
        <v>182</v>
      </c>
      <c r="G31" s="25" t="s">
        <v>1021</v>
      </c>
      <c r="H31" s="25" t="s">
        <v>1045</v>
      </c>
      <c r="I31" s="25" t="s">
        <v>795</v>
      </c>
      <c r="J31" s="25" t="s">
        <v>1026</v>
      </c>
      <c r="K31" s="25" t="s">
        <v>1044</v>
      </c>
      <c r="L31" s="25" t="s">
        <v>787</v>
      </c>
      <c r="M31" s="25" t="s">
        <v>948</v>
      </c>
      <c r="N31" s="25" t="s">
        <v>788</v>
      </c>
      <c r="O31" s="25" t="s">
        <v>1038</v>
      </c>
      <c r="P31" s="25" t="s">
        <v>1035</v>
      </c>
      <c r="Q31" s="25" t="s">
        <v>1027</v>
      </c>
      <c r="R31" s="25" t="s">
        <v>1048</v>
      </c>
      <c r="S31" s="25" t="s">
        <v>1021</v>
      </c>
      <c r="T31" s="25" t="s">
        <v>1062</v>
      </c>
      <c r="U31" s="25" t="s">
        <v>1063</v>
      </c>
      <c r="V31" s="10"/>
    </row>
    <row r="32" spans="1:50" ht="15.6" x14ac:dyDescent="0.3">
      <c r="A32" s="25">
        <v>15</v>
      </c>
      <c r="B32" t="s">
        <v>388</v>
      </c>
      <c r="C32" t="s">
        <v>270</v>
      </c>
      <c r="D32">
        <v>249267</v>
      </c>
      <c r="E32" s="25" t="s">
        <v>6</v>
      </c>
      <c r="F32" s="25" t="s">
        <v>181</v>
      </c>
      <c r="G32" s="25" t="s">
        <v>1053</v>
      </c>
      <c r="H32" s="25" t="s">
        <v>1048</v>
      </c>
      <c r="I32" s="25" t="s">
        <v>1045</v>
      </c>
      <c r="J32" s="25" t="s">
        <v>1012</v>
      </c>
      <c r="K32" s="25" t="s">
        <v>1006</v>
      </c>
      <c r="L32" s="25" t="s">
        <v>1043</v>
      </c>
      <c r="M32" s="25" t="s">
        <v>944</v>
      </c>
      <c r="N32" s="25" t="s">
        <v>796</v>
      </c>
      <c r="O32" s="25" t="s">
        <v>820</v>
      </c>
      <c r="P32" s="25" t="s">
        <v>870</v>
      </c>
      <c r="Q32" s="25" t="s">
        <v>1020</v>
      </c>
      <c r="R32" s="25" t="s">
        <v>1043</v>
      </c>
      <c r="S32" s="25" t="s">
        <v>793</v>
      </c>
      <c r="T32" s="25" t="s">
        <v>1064</v>
      </c>
      <c r="U32" s="25" t="s">
        <v>1065</v>
      </c>
      <c r="V32" s="10"/>
    </row>
    <row r="33" spans="1:22" ht="15.6" x14ac:dyDescent="0.3">
      <c r="A33" s="25">
        <v>16</v>
      </c>
      <c r="B33" t="s">
        <v>390</v>
      </c>
      <c r="C33" t="s">
        <v>283</v>
      </c>
      <c r="D33">
        <v>400645</v>
      </c>
      <c r="E33" s="25" t="s">
        <v>10</v>
      </c>
      <c r="F33" s="25" t="s">
        <v>182</v>
      </c>
      <c r="G33" s="25" t="s">
        <v>1038</v>
      </c>
      <c r="H33" s="25" t="s">
        <v>1021</v>
      </c>
      <c r="I33" s="25" t="s">
        <v>812</v>
      </c>
      <c r="J33" s="25" t="s">
        <v>870</v>
      </c>
      <c r="K33" s="25" t="s">
        <v>1038</v>
      </c>
      <c r="L33" s="25" t="s">
        <v>1029</v>
      </c>
      <c r="M33" s="25" t="s">
        <v>945</v>
      </c>
      <c r="N33" s="25" t="s">
        <v>812</v>
      </c>
      <c r="O33" s="25" t="s">
        <v>1048</v>
      </c>
      <c r="P33" s="25" t="s">
        <v>858</v>
      </c>
      <c r="Q33" s="25" t="s">
        <v>802</v>
      </c>
      <c r="R33" s="25" t="s">
        <v>1020</v>
      </c>
      <c r="S33" s="25" t="s">
        <v>1036</v>
      </c>
      <c r="T33" s="25" t="s">
        <v>1066</v>
      </c>
      <c r="U33" s="25" t="s">
        <v>1067</v>
      </c>
      <c r="V33" s="10"/>
    </row>
    <row r="34" spans="1:22" ht="15.6" x14ac:dyDescent="0.3">
      <c r="A34" s="25">
        <v>17</v>
      </c>
      <c r="B34" t="s">
        <v>404</v>
      </c>
      <c r="C34" t="s">
        <v>37</v>
      </c>
      <c r="D34">
        <v>399850</v>
      </c>
      <c r="E34" s="25" t="s">
        <v>31</v>
      </c>
      <c r="F34" s="25" t="s">
        <v>182</v>
      </c>
      <c r="G34" s="25" t="s">
        <v>870</v>
      </c>
      <c r="H34" s="25" t="s">
        <v>1018</v>
      </c>
      <c r="I34" s="25" t="s">
        <v>799</v>
      </c>
      <c r="J34" s="25" t="s">
        <v>819</v>
      </c>
      <c r="K34" s="25" t="s">
        <v>855</v>
      </c>
      <c r="L34" s="25" t="s">
        <v>802</v>
      </c>
      <c r="M34" s="25" t="s">
        <v>960</v>
      </c>
      <c r="N34" s="25" t="s">
        <v>1015</v>
      </c>
      <c r="O34" s="25" t="s">
        <v>796</v>
      </c>
      <c r="P34" s="25" t="s">
        <v>820</v>
      </c>
      <c r="Q34" s="25" t="s">
        <v>1014</v>
      </c>
      <c r="R34" s="25" t="s">
        <v>1039</v>
      </c>
      <c r="S34" s="25" t="s">
        <v>789</v>
      </c>
      <c r="T34" s="25" t="s">
        <v>1068</v>
      </c>
      <c r="U34" s="25" t="s">
        <v>1069</v>
      </c>
      <c r="V34" s="10"/>
    </row>
    <row r="35" spans="1:22" ht="15.6" x14ac:dyDescent="0.3">
      <c r="A35" s="25">
        <v>18</v>
      </c>
      <c r="B35" t="s">
        <v>395</v>
      </c>
      <c r="C35" t="s">
        <v>396</v>
      </c>
      <c r="D35">
        <v>414337</v>
      </c>
      <c r="E35" s="25" t="s">
        <v>18</v>
      </c>
      <c r="F35" s="25" t="s">
        <v>182</v>
      </c>
      <c r="G35" s="25" t="s">
        <v>1020</v>
      </c>
      <c r="H35" s="25" t="s">
        <v>1039</v>
      </c>
      <c r="I35" s="25" t="s">
        <v>803</v>
      </c>
      <c r="J35" s="25" t="s">
        <v>1020</v>
      </c>
      <c r="K35" s="25" t="s">
        <v>803</v>
      </c>
      <c r="L35" s="25" t="s">
        <v>1044</v>
      </c>
      <c r="M35" s="25" t="s">
        <v>951</v>
      </c>
      <c r="N35" s="25" t="s">
        <v>1048</v>
      </c>
      <c r="O35" s="25" t="s">
        <v>870</v>
      </c>
      <c r="P35" s="25" t="s">
        <v>813</v>
      </c>
      <c r="Q35" s="25" t="s">
        <v>1032</v>
      </c>
      <c r="R35" s="25" t="s">
        <v>1006</v>
      </c>
      <c r="S35" s="25" t="s">
        <v>1030</v>
      </c>
      <c r="T35" s="25" t="s">
        <v>1070</v>
      </c>
      <c r="U35" s="25" t="s">
        <v>1071</v>
      </c>
      <c r="V35" s="10"/>
    </row>
    <row r="36" spans="1:22" ht="15.6" x14ac:dyDescent="0.3">
      <c r="A36" s="25">
        <v>19</v>
      </c>
      <c r="B36" t="s">
        <v>399</v>
      </c>
      <c r="C36" t="s">
        <v>224</v>
      </c>
      <c r="D36">
        <v>459943</v>
      </c>
      <c r="E36" s="25" t="s">
        <v>36</v>
      </c>
      <c r="F36" s="25" t="s">
        <v>182</v>
      </c>
      <c r="G36" s="25" t="s">
        <v>820</v>
      </c>
      <c r="H36" s="25" t="s">
        <v>831</v>
      </c>
      <c r="I36" s="25" t="s">
        <v>789</v>
      </c>
      <c r="J36" s="25" t="s">
        <v>799</v>
      </c>
      <c r="K36" s="25" t="s">
        <v>845</v>
      </c>
      <c r="L36" s="25" t="s">
        <v>1045</v>
      </c>
      <c r="M36" s="25" t="s">
        <v>955</v>
      </c>
      <c r="N36" s="25" t="s">
        <v>881</v>
      </c>
      <c r="O36" s="25" t="s">
        <v>788</v>
      </c>
      <c r="P36" s="25" t="s">
        <v>1011</v>
      </c>
      <c r="Q36" s="25" t="s">
        <v>1030</v>
      </c>
      <c r="R36" s="25" t="s">
        <v>1038</v>
      </c>
      <c r="S36" s="25" t="s">
        <v>1021</v>
      </c>
      <c r="T36" s="25" t="s">
        <v>1072</v>
      </c>
      <c r="U36" s="25" t="s">
        <v>1073</v>
      </c>
      <c r="V36" s="10"/>
    </row>
    <row r="37" spans="1:22" ht="15.6" x14ac:dyDescent="0.3">
      <c r="A37" s="25">
        <v>20</v>
      </c>
      <c r="B37" t="s">
        <v>384</v>
      </c>
      <c r="C37" t="s">
        <v>385</v>
      </c>
      <c r="D37">
        <v>399779</v>
      </c>
      <c r="E37" s="25" t="s">
        <v>10</v>
      </c>
      <c r="F37" s="25" t="s">
        <v>182</v>
      </c>
      <c r="G37" s="25" t="s">
        <v>788</v>
      </c>
      <c r="H37" s="25" t="s">
        <v>870</v>
      </c>
      <c r="I37" s="25" t="s">
        <v>1026</v>
      </c>
      <c r="J37" s="25" t="s">
        <v>855</v>
      </c>
      <c r="K37" s="25" t="s">
        <v>1026</v>
      </c>
      <c r="L37" s="25" t="s">
        <v>1027</v>
      </c>
      <c r="M37" s="25" t="s">
        <v>943</v>
      </c>
      <c r="N37" s="25" t="s">
        <v>837</v>
      </c>
      <c r="O37" s="25" t="s">
        <v>826</v>
      </c>
      <c r="P37" s="25" t="s">
        <v>1021</v>
      </c>
      <c r="Q37" s="25" t="s">
        <v>866</v>
      </c>
      <c r="R37" s="25" t="s">
        <v>796</v>
      </c>
      <c r="S37" s="25" t="s">
        <v>812</v>
      </c>
      <c r="T37" s="25" t="s">
        <v>1074</v>
      </c>
      <c r="U37" s="25" t="s">
        <v>1075</v>
      </c>
      <c r="V37" s="10"/>
    </row>
    <row r="38" spans="1:22" ht="15.6" x14ac:dyDescent="0.3">
      <c r="A38" s="25">
        <v>21</v>
      </c>
      <c r="B38" t="s">
        <v>394</v>
      </c>
      <c r="C38" t="s">
        <v>262</v>
      </c>
      <c r="D38">
        <v>430011</v>
      </c>
      <c r="E38" s="25" t="s">
        <v>20</v>
      </c>
      <c r="F38" s="25" t="s">
        <v>182</v>
      </c>
      <c r="G38" s="25" t="s">
        <v>858</v>
      </c>
      <c r="H38" s="25" t="s">
        <v>1032</v>
      </c>
      <c r="I38" s="25" t="s">
        <v>820</v>
      </c>
      <c r="J38" s="25" t="s">
        <v>1018</v>
      </c>
      <c r="K38" s="25" t="s">
        <v>1048</v>
      </c>
      <c r="L38" s="25" t="s">
        <v>1044</v>
      </c>
      <c r="M38" s="25" t="s">
        <v>950</v>
      </c>
      <c r="N38" s="25" t="s">
        <v>1038</v>
      </c>
      <c r="O38" s="25" t="s">
        <v>845</v>
      </c>
      <c r="P38" s="25" t="s">
        <v>1048</v>
      </c>
      <c r="Q38" s="25" t="s">
        <v>813</v>
      </c>
      <c r="R38" s="25" t="s">
        <v>796</v>
      </c>
      <c r="S38" s="25" t="s">
        <v>1020</v>
      </c>
      <c r="T38" s="25" t="s">
        <v>954</v>
      </c>
      <c r="U38" s="25" t="s">
        <v>1076</v>
      </c>
      <c r="V38" s="10"/>
    </row>
    <row r="39" spans="1:22" ht="15.6" x14ac:dyDescent="0.3">
      <c r="A39" s="25">
        <v>22</v>
      </c>
      <c r="B39" t="s">
        <v>398</v>
      </c>
      <c r="C39" t="s">
        <v>221</v>
      </c>
      <c r="D39">
        <v>446649</v>
      </c>
      <c r="E39" s="25" t="s">
        <v>66</v>
      </c>
      <c r="F39" s="25" t="s">
        <v>182</v>
      </c>
      <c r="G39" s="25" t="s">
        <v>802</v>
      </c>
      <c r="H39" s="25" t="s">
        <v>1011</v>
      </c>
      <c r="I39" s="25" t="s">
        <v>789</v>
      </c>
      <c r="J39" s="25" t="s">
        <v>855</v>
      </c>
      <c r="K39" s="25" t="s">
        <v>794</v>
      </c>
      <c r="L39" s="25" t="s">
        <v>1048</v>
      </c>
      <c r="M39" s="25" t="s">
        <v>954</v>
      </c>
      <c r="N39" s="25" t="s">
        <v>831</v>
      </c>
      <c r="O39" s="25" t="s">
        <v>870</v>
      </c>
      <c r="P39" s="25" t="s">
        <v>802</v>
      </c>
      <c r="Q39" s="25" t="s">
        <v>1039</v>
      </c>
      <c r="R39" s="25" t="s">
        <v>1032</v>
      </c>
      <c r="S39" s="25" t="s">
        <v>1021</v>
      </c>
      <c r="T39" s="25" t="s">
        <v>1077</v>
      </c>
      <c r="U39" s="25" t="s">
        <v>1078</v>
      </c>
      <c r="V39" s="10"/>
    </row>
    <row r="40" spans="1:22" ht="15.6" x14ac:dyDescent="0.3">
      <c r="A40" s="25">
        <v>23</v>
      </c>
      <c r="B40" t="s">
        <v>474</v>
      </c>
      <c r="C40" t="s">
        <v>475</v>
      </c>
      <c r="D40">
        <v>289148</v>
      </c>
      <c r="E40" s="25" t="s">
        <v>10</v>
      </c>
      <c r="F40" s="25" t="s">
        <v>181</v>
      </c>
      <c r="G40" s="25" t="s">
        <v>820</v>
      </c>
      <c r="H40" s="25" t="s">
        <v>787</v>
      </c>
      <c r="I40" s="25" t="s">
        <v>787</v>
      </c>
      <c r="J40" s="25" t="s">
        <v>795</v>
      </c>
      <c r="K40" s="25" t="s">
        <v>874</v>
      </c>
      <c r="L40" s="25" t="s">
        <v>851</v>
      </c>
      <c r="M40" s="25" t="s">
        <v>972</v>
      </c>
      <c r="N40" s="25" t="s">
        <v>1019</v>
      </c>
      <c r="O40" s="25" t="s">
        <v>1035</v>
      </c>
      <c r="P40" s="25" t="s">
        <v>812</v>
      </c>
      <c r="Q40" s="25" t="s">
        <v>1006</v>
      </c>
      <c r="R40" s="25" t="s">
        <v>787</v>
      </c>
      <c r="S40" s="25" t="s">
        <v>799</v>
      </c>
      <c r="T40" s="25" t="s">
        <v>1079</v>
      </c>
      <c r="U40" s="25" t="s">
        <v>1080</v>
      </c>
      <c r="V40" s="10"/>
    </row>
    <row r="41" spans="1:22" ht="15.6" x14ac:dyDescent="0.3">
      <c r="A41" s="25">
        <v>24</v>
      </c>
      <c r="B41" t="s">
        <v>400</v>
      </c>
      <c r="C41" t="s">
        <v>223</v>
      </c>
      <c r="D41">
        <v>314022</v>
      </c>
      <c r="E41" s="25" t="s">
        <v>27</v>
      </c>
      <c r="F41" s="25" t="s">
        <v>182</v>
      </c>
      <c r="G41" s="25" t="s">
        <v>787</v>
      </c>
      <c r="H41" s="25" t="s">
        <v>1013</v>
      </c>
      <c r="I41" s="25" t="s">
        <v>1039</v>
      </c>
      <c r="J41" s="25" t="s">
        <v>1053</v>
      </c>
      <c r="K41" s="25" t="s">
        <v>1020</v>
      </c>
      <c r="L41" s="25" t="s">
        <v>858</v>
      </c>
      <c r="M41" s="25" t="s">
        <v>956</v>
      </c>
      <c r="N41" s="25" t="s">
        <v>796</v>
      </c>
      <c r="O41" s="25" t="s">
        <v>1038</v>
      </c>
      <c r="P41" s="25" t="s">
        <v>1020</v>
      </c>
      <c r="Q41" s="25" t="s">
        <v>861</v>
      </c>
      <c r="R41" s="25" t="s">
        <v>870</v>
      </c>
      <c r="S41" s="25" t="s">
        <v>1020</v>
      </c>
      <c r="T41" s="25" t="s">
        <v>1081</v>
      </c>
      <c r="U41" s="25" t="s">
        <v>1082</v>
      </c>
      <c r="V41" s="10"/>
    </row>
    <row r="42" spans="1:22" ht="15.6" x14ac:dyDescent="0.3">
      <c r="A42" s="25">
        <v>25</v>
      </c>
      <c r="B42" t="s">
        <v>380</v>
      </c>
      <c r="C42" t="s">
        <v>232</v>
      </c>
      <c r="D42">
        <v>339685</v>
      </c>
      <c r="E42" s="25" t="s">
        <v>233</v>
      </c>
      <c r="F42" s="25" t="s">
        <v>181</v>
      </c>
      <c r="G42" s="25" t="s">
        <v>1032</v>
      </c>
      <c r="H42" s="25" t="s">
        <v>803</v>
      </c>
      <c r="I42" s="25" t="s">
        <v>1048</v>
      </c>
      <c r="J42" s="25" t="s">
        <v>796</v>
      </c>
      <c r="K42" s="25" t="s">
        <v>855</v>
      </c>
      <c r="L42" s="25" t="s">
        <v>1039</v>
      </c>
      <c r="M42" s="25" t="s">
        <v>951</v>
      </c>
      <c r="N42" s="25" t="s">
        <v>1048</v>
      </c>
      <c r="O42" s="25" t="s">
        <v>795</v>
      </c>
      <c r="P42" s="25" t="s">
        <v>1038</v>
      </c>
      <c r="Q42" s="25" t="s">
        <v>1039</v>
      </c>
      <c r="R42" s="25" t="s">
        <v>831</v>
      </c>
      <c r="S42" s="25" t="s">
        <v>870</v>
      </c>
      <c r="T42" s="25" t="s">
        <v>1083</v>
      </c>
      <c r="U42" s="25" t="s">
        <v>1084</v>
      </c>
      <c r="V42" s="10"/>
    </row>
    <row r="43" spans="1:22" ht="15.6" x14ac:dyDescent="0.3">
      <c r="A43" s="25">
        <v>26</v>
      </c>
      <c r="B43" t="s">
        <v>411</v>
      </c>
      <c r="C43" t="s">
        <v>262</v>
      </c>
      <c r="D43">
        <v>244383</v>
      </c>
      <c r="E43" s="25" t="s">
        <v>31</v>
      </c>
      <c r="F43" s="25" t="s">
        <v>181</v>
      </c>
      <c r="G43" s="25" t="s">
        <v>851</v>
      </c>
      <c r="H43" s="25" t="s">
        <v>813</v>
      </c>
      <c r="I43" s="25" t="s">
        <v>803</v>
      </c>
      <c r="J43" s="25" t="s">
        <v>799</v>
      </c>
      <c r="K43" s="25" t="s">
        <v>833</v>
      </c>
      <c r="L43" s="25" t="s">
        <v>788</v>
      </c>
      <c r="M43" s="25" t="s">
        <v>967</v>
      </c>
      <c r="N43" s="25" t="s">
        <v>796</v>
      </c>
      <c r="O43" s="25" t="s">
        <v>1026</v>
      </c>
      <c r="P43" s="25" t="s">
        <v>1044</v>
      </c>
      <c r="Q43" s="25" t="s">
        <v>1011</v>
      </c>
      <c r="R43" s="25" t="s">
        <v>820</v>
      </c>
      <c r="S43" s="25" t="s">
        <v>800</v>
      </c>
      <c r="T43" s="25" t="s">
        <v>1085</v>
      </c>
      <c r="U43" s="25" t="s">
        <v>1086</v>
      </c>
      <c r="V43" s="10"/>
    </row>
    <row r="44" spans="1:22" ht="15.6" x14ac:dyDescent="0.3">
      <c r="A44" s="25">
        <v>27</v>
      </c>
      <c r="B44" t="s">
        <v>1087</v>
      </c>
      <c r="C44" t="s">
        <v>235</v>
      </c>
      <c r="D44">
        <v>440640</v>
      </c>
      <c r="E44" s="25" t="s">
        <v>46</v>
      </c>
      <c r="F44" s="25" t="s">
        <v>182</v>
      </c>
      <c r="G44" s="25" t="s">
        <v>1038</v>
      </c>
      <c r="H44" s="25" t="s">
        <v>874</v>
      </c>
      <c r="I44" s="25" t="s">
        <v>1029</v>
      </c>
      <c r="J44" s="25" t="s">
        <v>1030</v>
      </c>
      <c r="K44" s="25" t="s">
        <v>858</v>
      </c>
      <c r="L44" s="25" t="s">
        <v>799</v>
      </c>
      <c r="M44" s="25" t="s">
        <v>953</v>
      </c>
      <c r="N44" s="25" t="s">
        <v>788</v>
      </c>
      <c r="O44" s="25" t="s">
        <v>1038</v>
      </c>
      <c r="P44" s="25" t="s">
        <v>786</v>
      </c>
      <c r="Q44" s="25" t="s">
        <v>794</v>
      </c>
      <c r="R44" s="25" t="s">
        <v>813</v>
      </c>
      <c r="S44" s="25" t="s">
        <v>799</v>
      </c>
      <c r="T44" s="25" t="s">
        <v>1088</v>
      </c>
      <c r="U44" s="25" t="s">
        <v>1089</v>
      </c>
      <c r="V44" s="10"/>
    </row>
    <row r="45" spans="1:22" ht="15.6" x14ac:dyDescent="0.3">
      <c r="A45" s="25">
        <v>28</v>
      </c>
      <c r="B45" t="s">
        <v>473</v>
      </c>
      <c r="C45" t="s">
        <v>216</v>
      </c>
      <c r="D45">
        <v>339833</v>
      </c>
      <c r="E45" s="25" t="s">
        <v>125</v>
      </c>
      <c r="F45" s="25" t="s">
        <v>182</v>
      </c>
      <c r="G45" s="25" t="s">
        <v>812</v>
      </c>
      <c r="H45" s="25" t="s">
        <v>871</v>
      </c>
      <c r="I45" s="25" t="s">
        <v>851</v>
      </c>
      <c r="J45" s="25" t="s">
        <v>874</v>
      </c>
      <c r="K45" s="25" t="s">
        <v>1044</v>
      </c>
      <c r="L45" s="25" t="s">
        <v>800</v>
      </c>
      <c r="M45" s="25" t="s">
        <v>971</v>
      </c>
      <c r="N45" s="25" t="s">
        <v>1011</v>
      </c>
      <c r="O45" s="25" t="s">
        <v>1021</v>
      </c>
      <c r="P45" s="25" t="s">
        <v>787</v>
      </c>
      <c r="Q45" s="25" t="s">
        <v>1039</v>
      </c>
      <c r="R45" s="25" t="s">
        <v>1020</v>
      </c>
      <c r="S45" s="25" t="s">
        <v>786</v>
      </c>
      <c r="T45" s="25" t="s">
        <v>1090</v>
      </c>
      <c r="U45" s="25" t="s">
        <v>1091</v>
      </c>
      <c r="V45" s="10"/>
    </row>
    <row r="46" spans="1:22" ht="15.6" x14ac:dyDescent="0.3">
      <c r="A46" s="25">
        <v>29</v>
      </c>
      <c r="B46" t="s">
        <v>405</v>
      </c>
      <c r="C46" t="s">
        <v>219</v>
      </c>
      <c r="D46">
        <v>403411</v>
      </c>
      <c r="E46" s="25" t="s">
        <v>25</v>
      </c>
      <c r="F46" s="25" t="s">
        <v>182</v>
      </c>
      <c r="G46" s="25" t="s">
        <v>789</v>
      </c>
      <c r="H46" s="25" t="s">
        <v>861</v>
      </c>
      <c r="I46" s="25" t="s">
        <v>855</v>
      </c>
      <c r="J46" s="25" t="s">
        <v>851</v>
      </c>
      <c r="K46" s="25" t="s">
        <v>870</v>
      </c>
      <c r="L46" s="25" t="s">
        <v>858</v>
      </c>
      <c r="M46" s="25" t="s">
        <v>962</v>
      </c>
      <c r="N46" s="25" t="s">
        <v>796</v>
      </c>
      <c r="O46" s="25" t="s">
        <v>802</v>
      </c>
      <c r="P46" s="25" t="s">
        <v>874</v>
      </c>
      <c r="Q46" s="25" t="s">
        <v>1011</v>
      </c>
      <c r="R46" s="25" t="s">
        <v>870</v>
      </c>
      <c r="S46" s="25" t="s">
        <v>813</v>
      </c>
      <c r="T46" s="25" t="s">
        <v>1083</v>
      </c>
      <c r="U46" s="25" t="s">
        <v>1092</v>
      </c>
      <c r="V46" s="10"/>
    </row>
    <row r="47" spans="1:22" ht="15.6" x14ac:dyDescent="0.3">
      <c r="A47" s="25">
        <v>30</v>
      </c>
      <c r="B47" t="s">
        <v>402</v>
      </c>
      <c r="C47" t="s">
        <v>271</v>
      </c>
      <c r="D47">
        <v>493626</v>
      </c>
      <c r="E47" s="25" t="s">
        <v>87</v>
      </c>
      <c r="F47" s="25" t="s">
        <v>182</v>
      </c>
      <c r="G47" s="25" t="s">
        <v>794</v>
      </c>
      <c r="H47" s="25" t="s">
        <v>1048</v>
      </c>
      <c r="I47" s="25" t="s">
        <v>1038</v>
      </c>
      <c r="J47" s="25" t="s">
        <v>787</v>
      </c>
      <c r="K47" s="25" t="s">
        <v>1045</v>
      </c>
      <c r="L47" s="25" t="s">
        <v>803</v>
      </c>
      <c r="M47" s="25" t="s">
        <v>958</v>
      </c>
      <c r="N47" s="25" t="s">
        <v>831</v>
      </c>
      <c r="O47" s="25" t="s">
        <v>1048</v>
      </c>
      <c r="P47" s="25" t="s">
        <v>1093</v>
      </c>
      <c r="Q47" s="25" t="s">
        <v>870</v>
      </c>
      <c r="R47" s="25" t="s">
        <v>1048</v>
      </c>
      <c r="S47" s="25" t="s">
        <v>841</v>
      </c>
      <c r="T47" s="25" t="s">
        <v>1094</v>
      </c>
      <c r="U47" s="25" t="s">
        <v>1092</v>
      </c>
      <c r="V47" s="10"/>
    </row>
    <row r="48" spans="1:22" ht="15.6" x14ac:dyDescent="0.3">
      <c r="A48" s="25">
        <v>31</v>
      </c>
      <c r="B48" t="s">
        <v>403</v>
      </c>
      <c r="C48" t="s">
        <v>218</v>
      </c>
      <c r="D48">
        <v>396354</v>
      </c>
      <c r="E48" s="25" t="s">
        <v>14</v>
      </c>
      <c r="F48" s="25" t="s">
        <v>181</v>
      </c>
      <c r="G48" s="25" t="s">
        <v>1043</v>
      </c>
      <c r="H48" s="25" t="s">
        <v>820</v>
      </c>
      <c r="I48" s="25" t="s">
        <v>831</v>
      </c>
      <c r="J48" s="25" t="s">
        <v>799</v>
      </c>
      <c r="K48" s="25" t="s">
        <v>812</v>
      </c>
      <c r="L48" s="25" t="s">
        <v>792</v>
      </c>
      <c r="M48" s="25" t="s">
        <v>959</v>
      </c>
      <c r="N48" s="25" t="s">
        <v>870</v>
      </c>
      <c r="O48" s="25" t="s">
        <v>1038</v>
      </c>
      <c r="P48" s="25" t="s">
        <v>845</v>
      </c>
      <c r="Q48" s="25" t="s">
        <v>802</v>
      </c>
      <c r="R48" s="25" t="s">
        <v>792</v>
      </c>
      <c r="S48" s="25" t="s">
        <v>794</v>
      </c>
      <c r="T48" s="25" t="s">
        <v>1095</v>
      </c>
      <c r="U48" s="25" t="s">
        <v>1096</v>
      </c>
      <c r="V48" s="10"/>
    </row>
    <row r="49" spans="1:22" ht="15.6" x14ac:dyDescent="0.3">
      <c r="A49" s="25">
        <v>32</v>
      </c>
      <c r="B49" t="s">
        <v>393</v>
      </c>
      <c r="C49" t="s">
        <v>112</v>
      </c>
      <c r="D49">
        <v>320808</v>
      </c>
      <c r="E49" s="25" t="s">
        <v>8</v>
      </c>
      <c r="F49" s="25" t="s">
        <v>181</v>
      </c>
      <c r="G49" s="25" t="s">
        <v>803</v>
      </c>
      <c r="H49" s="25" t="s">
        <v>789</v>
      </c>
      <c r="I49" s="25" t="s">
        <v>870</v>
      </c>
      <c r="J49" s="25" t="s">
        <v>1020</v>
      </c>
      <c r="K49" s="25" t="s">
        <v>1035</v>
      </c>
      <c r="L49" s="25" t="s">
        <v>799</v>
      </c>
      <c r="M49" s="25" t="s">
        <v>949</v>
      </c>
      <c r="N49" s="25" t="s">
        <v>833</v>
      </c>
      <c r="O49" s="25" t="s">
        <v>1038</v>
      </c>
      <c r="P49" s="25" t="s">
        <v>821</v>
      </c>
      <c r="Q49" s="25" t="s">
        <v>1044</v>
      </c>
      <c r="R49" s="25" t="s">
        <v>880</v>
      </c>
      <c r="S49" s="25" t="s">
        <v>851</v>
      </c>
      <c r="T49" s="25" t="s">
        <v>1097</v>
      </c>
      <c r="U49" s="25" t="s">
        <v>1098</v>
      </c>
      <c r="V49" s="10"/>
    </row>
    <row r="50" spans="1:22" ht="15.6" x14ac:dyDescent="0.3">
      <c r="A50" s="25">
        <v>33</v>
      </c>
      <c r="B50" t="s">
        <v>410</v>
      </c>
      <c r="C50" t="s">
        <v>242</v>
      </c>
      <c r="D50">
        <v>336074</v>
      </c>
      <c r="E50" s="25" t="s">
        <v>66</v>
      </c>
      <c r="F50" s="25" t="s">
        <v>182</v>
      </c>
      <c r="G50" s="25" t="s">
        <v>881</v>
      </c>
      <c r="H50" s="25" t="s">
        <v>787</v>
      </c>
      <c r="I50" s="25" t="s">
        <v>820</v>
      </c>
      <c r="J50" s="25" t="s">
        <v>841</v>
      </c>
      <c r="K50" s="25" t="s">
        <v>1053</v>
      </c>
      <c r="L50" s="25" t="s">
        <v>1026</v>
      </c>
      <c r="M50" s="25" t="s">
        <v>804</v>
      </c>
      <c r="N50" s="25" t="s">
        <v>808</v>
      </c>
      <c r="O50" s="25" t="s">
        <v>787</v>
      </c>
      <c r="P50" s="25" t="s">
        <v>855</v>
      </c>
      <c r="Q50" s="25" t="s">
        <v>1039</v>
      </c>
      <c r="R50" s="25" t="s">
        <v>813</v>
      </c>
      <c r="S50" s="25" t="s">
        <v>786</v>
      </c>
      <c r="T50" s="25" t="s">
        <v>960</v>
      </c>
      <c r="U50" s="25" t="s">
        <v>1099</v>
      </c>
      <c r="V50" s="10"/>
    </row>
    <row r="51" spans="1:22" ht="15.6" x14ac:dyDescent="0.3">
      <c r="A51" s="25">
        <v>34</v>
      </c>
      <c r="B51" t="s">
        <v>469</v>
      </c>
      <c r="C51" t="s">
        <v>470</v>
      </c>
      <c r="D51">
        <v>395852</v>
      </c>
      <c r="E51" s="25" t="s">
        <v>25</v>
      </c>
      <c r="F51" s="25" t="s">
        <v>182</v>
      </c>
      <c r="G51" s="25" t="s">
        <v>1053</v>
      </c>
      <c r="H51" s="25" t="s">
        <v>788</v>
      </c>
      <c r="I51" s="25" t="s">
        <v>1044</v>
      </c>
      <c r="J51" s="25" t="s">
        <v>1035</v>
      </c>
      <c r="K51" s="25" t="s">
        <v>1043</v>
      </c>
      <c r="L51" s="25" t="s">
        <v>1044</v>
      </c>
      <c r="M51" s="25" t="s">
        <v>950</v>
      </c>
      <c r="N51" s="25" t="s">
        <v>787</v>
      </c>
      <c r="O51" s="25" t="s">
        <v>819</v>
      </c>
      <c r="P51" s="25" t="s">
        <v>841</v>
      </c>
      <c r="Q51" s="25" t="s">
        <v>794</v>
      </c>
      <c r="R51" s="25" t="s">
        <v>880</v>
      </c>
      <c r="S51" s="25" t="s">
        <v>845</v>
      </c>
      <c r="T51" s="25" t="s">
        <v>1100</v>
      </c>
      <c r="U51" s="25" t="s">
        <v>1101</v>
      </c>
      <c r="V51" s="10"/>
    </row>
    <row r="52" spans="1:22" ht="15.6" x14ac:dyDescent="0.3">
      <c r="A52" s="25">
        <v>35</v>
      </c>
      <c r="B52" t="s">
        <v>471</v>
      </c>
      <c r="C52" t="s">
        <v>472</v>
      </c>
      <c r="D52">
        <v>478183</v>
      </c>
      <c r="E52" s="25" t="s">
        <v>61</v>
      </c>
      <c r="F52" s="25" t="s">
        <v>182</v>
      </c>
      <c r="G52" s="25" t="s">
        <v>1044</v>
      </c>
      <c r="H52" s="25" t="s">
        <v>1048</v>
      </c>
      <c r="I52" s="25" t="s">
        <v>1043</v>
      </c>
      <c r="J52" s="25" t="s">
        <v>813</v>
      </c>
      <c r="K52" s="25" t="s">
        <v>813</v>
      </c>
      <c r="L52" s="25" t="s">
        <v>874</v>
      </c>
      <c r="M52" s="25" t="s">
        <v>961</v>
      </c>
      <c r="N52" s="25" t="s">
        <v>792</v>
      </c>
      <c r="O52" s="25" t="s">
        <v>831</v>
      </c>
      <c r="P52" s="25" t="s">
        <v>807</v>
      </c>
      <c r="Q52" s="25" t="s">
        <v>795</v>
      </c>
      <c r="R52" s="25" t="s">
        <v>855</v>
      </c>
      <c r="S52" s="25" t="s">
        <v>1010</v>
      </c>
      <c r="T52" s="25" t="s">
        <v>970</v>
      </c>
      <c r="U52" s="25" t="s">
        <v>1101</v>
      </c>
      <c r="V52" s="10"/>
    </row>
    <row r="53" spans="1:22" ht="15.6" x14ac:dyDescent="0.3">
      <c r="A53" s="25">
        <v>36</v>
      </c>
      <c r="B53" t="s">
        <v>407</v>
      </c>
      <c r="C53" t="s">
        <v>236</v>
      </c>
      <c r="D53">
        <v>346139</v>
      </c>
      <c r="E53" s="25" t="s">
        <v>10</v>
      </c>
      <c r="F53" s="25" t="s">
        <v>181</v>
      </c>
      <c r="G53" s="25" t="s">
        <v>1048</v>
      </c>
      <c r="H53" s="25" t="s">
        <v>866</v>
      </c>
      <c r="I53" s="25" t="s">
        <v>812</v>
      </c>
      <c r="J53" s="25" t="s">
        <v>792</v>
      </c>
      <c r="K53" s="25" t="s">
        <v>795</v>
      </c>
      <c r="L53" s="25" t="s">
        <v>1044</v>
      </c>
      <c r="M53" s="25" t="s">
        <v>964</v>
      </c>
      <c r="N53" s="25" t="s">
        <v>787</v>
      </c>
      <c r="O53" s="25" t="s">
        <v>786</v>
      </c>
      <c r="P53" s="25" t="s">
        <v>880</v>
      </c>
      <c r="Q53" s="25" t="s">
        <v>855</v>
      </c>
      <c r="R53" s="25" t="s">
        <v>802</v>
      </c>
      <c r="S53" s="25" t="s">
        <v>1020</v>
      </c>
      <c r="T53" s="25" t="s">
        <v>967</v>
      </c>
      <c r="U53" s="25" t="s">
        <v>1102</v>
      </c>
      <c r="V53" s="10"/>
    </row>
    <row r="54" spans="1:22" ht="15.6" x14ac:dyDescent="0.3">
      <c r="A54" s="25">
        <v>37</v>
      </c>
      <c r="B54" t="s">
        <v>401</v>
      </c>
      <c r="C54" t="s">
        <v>241</v>
      </c>
      <c r="D54">
        <v>372233</v>
      </c>
      <c r="E54" s="25" t="s">
        <v>8</v>
      </c>
      <c r="F54" s="25" t="s">
        <v>182</v>
      </c>
      <c r="G54" s="25" t="s">
        <v>820</v>
      </c>
      <c r="H54" s="25" t="s">
        <v>799</v>
      </c>
      <c r="I54" s="25" t="s">
        <v>787</v>
      </c>
      <c r="J54" s="25" t="s">
        <v>1013</v>
      </c>
      <c r="K54" s="25" t="s">
        <v>845</v>
      </c>
      <c r="L54" s="25" t="s">
        <v>813</v>
      </c>
      <c r="M54" s="25" t="s">
        <v>957</v>
      </c>
      <c r="N54" s="25" t="s">
        <v>828</v>
      </c>
      <c r="O54" s="25" t="s">
        <v>800</v>
      </c>
      <c r="P54" s="25" t="s">
        <v>858</v>
      </c>
      <c r="Q54" s="25" t="s">
        <v>1013</v>
      </c>
      <c r="R54" s="25" t="s">
        <v>785</v>
      </c>
      <c r="S54" s="25" t="s">
        <v>858</v>
      </c>
      <c r="T54" s="25" t="s">
        <v>1103</v>
      </c>
      <c r="U54" s="25" t="s">
        <v>1104</v>
      </c>
      <c r="V54" s="10"/>
    </row>
    <row r="55" spans="1:22" ht="15.6" x14ac:dyDescent="0.3">
      <c r="A55" s="25">
        <v>38</v>
      </c>
      <c r="B55" t="s">
        <v>409</v>
      </c>
      <c r="C55" t="s">
        <v>267</v>
      </c>
      <c r="D55">
        <v>388047</v>
      </c>
      <c r="E55" s="25" t="s">
        <v>119</v>
      </c>
      <c r="F55" s="25" t="s">
        <v>181</v>
      </c>
      <c r="G55" s="25" t="s">
        <v>799</v>
      </c>
      <c r="H55" s="25" t="s">
        <v>787</v>
      </c>
      <c r="I55" s="25" t="s">
        <v>795</v>
      </c>
      <c r="J55" s="25" t="s">
        <v>845</v>
      </c>
      <c r="K55" s="25" t="s">
        <v>851</v>
      </c>
      <c r="L55" s="25" t="s">
        <v>820</v>
      </c>
      <c r="M55" s="25" t="s">
        <v>966</v>
      </c>
      <c r="N55" s="25" t="s">
        <v>789</v>
      </c>
      <c r="O55" s="25" t="s">
        <v>803</v>
      </c>
      <c r="P55" s="25" t="s">
        <v>1035</v>
      </c>
      <c r="Q55" s="25" t="s">
        <v>826</v>
      </c>
      <c r="R55" s="25" t="s">
        <v>885</v>
      </c>
      <c r="S55" s="25" t="s">
        <v>792</v>
      </c>
      <c r="T55" s="25" t="s">
        <v>1105</v>
      </c>
      <c r="U55" s="25" t="s">
        <v>1106</v>
      </c>
      <c r="V55" s="10"/>
    </row>
    <row r="56" spans="1:22" ht="15.6" x14ac:dyDescent="0.3">
      <c r="A56" s="25">
        <v>39</v>
      </c>
      <c r="B56" t="s">
        <v>479</v>
      </c>
      <c r="C56" t="s">
        <v>261</v>
      </c>
      <c r="D56">
        <v>367278</v>
      </c>
      <c r="E56" s="25" t="s">
        <v>41</v>
      </c>
      <c r="F56" s="25" t="s">
        <v>181</v>
      </c>
      <c r="G56" s="25" t="s">
        <v>813</v>
      </c>
      <c r="H56" s="25" t="s">
        <v>818</v>
      </c>
      <c r="I56" s="25" t="s">
        <v>881</v>
      </c>
      <c r="J56" s="25" t="s">
        <v>880</v>
      </c>
      <c r="K56" s="25" t="s">
        <v>820</v>
      </c>
      <c r="L56" s="25" t="s">
        <v>1020</v>
      </c>
      <c r="M56" s="25" t="s">
        <v>980</v>
      </c>
      <c r="N56" s="25" t="s">
        <v>1093</v>
      </c>
      <c r="O56" s="25" t="s">
        <v>845</v>
      </c>
      <c r="P56" s="25" t="s">
        <v>788</v>
      </c>
      <c r="Q56" s="25" t="s">
        <v>1093</v>
      </c>
      <c r="R56" s="25" t="s">
        <v>1013</v>
      </c>
      <c r="S56" s="25" t="s">
        <v>799</v>
      </c>
      <c r="T56" s="25" t="s">
        <v>958</v>
      </c>
      <c r="U56" s="25" t="s">
        <v>1107</v>
      </c>
      <c r="V56" s="10"/>
    </row>
    <row r="57" spans="1:22" ht="15.6" x14ac:dyDescent="0.3">
      <c r="A57" s="25">
        <v>40</v>
      </c>
      <c r="B57" t="s">
        <v>397</v>
      </c>
      <c r="C57" t="s">
        <v>219</v>
      </c>
      <c r="D57">
        <v>408499</v>
      </c>
      <c r="E57" s="25" t="s">
        <v>66</v>
      </c>
      <c r="F57" s="25" t="s">
        <v>182</v>
      </c>
      <c r="G57" s="25" t="s">
        <v>1038</v>
      </c>
      <c r="H57" s="25" t="s">
        <v>796</v>
      </c>
      <c r="I57" s="25" t="s">
        <v>826</v>
      </c>
      <c r="J57" s="25" t="s">
        <v>1039</v>
      </c>
      <c r="K57" s="25" t="s">
        <v>796</v>
      </c>
      <c r="L57" s="25" t="s">
        <v>1044</v>
      </c>
      <c r="M57" s="25" t="s">
        <v>952</v>
      </c>
      <c r="N57" s="25" t="s">
        <v>892</v>
      </c>
      <c r="O57" s="25" t="s">
        <v>795</v>
      </c>
      <c r="P57" s="25" t="s">
        <v>1039</v>
      </c>
      <c r="Q57" s="25" t="s">
        <v>881</v>
      </c>
      <c r="R57" s="25" t="s">
        <v>881</v>
      </c>
      <c r="S57" s="25" t="s">
        <v>819</v>
      </c>
      <c r="T57" s="25" t="s">
        <v>1108</v>
      </c>
      <c r="U57" s="25" t="s">
        <v>1109</v>
      </c>
      <c r="V57" s="10"/>
    </row>
    <row r="58" spans="1:22" ht="15.6" x14ac:dyDescent="0.3">
      <c r="A58" s="25">
        <v>41</v>
      </c>
      <c r="B58" t="s">
        <v>406</v>
      </c>
      <c r="C58" t="s">
        <v>214</v>
      </c>
      <c r="D58">
        <v>325340</v>
      </c>
      <c r="E58" s="25" t="s">
        <v>150</v>
      </c>
      <c r="F58" s="25" t="s">
        <v>182</v>
      </c>
      <c r="G58" s="25" t="s">
        <v>866</v>
      </c>
      <c r="H58" s="25" t="s">
        <v>802</v>
      </c>
      <c r="I58" s="25" t="s">
        <v>1093</v>
      </c>
      <c r="J58" s="25" t="s">
        <v>1020</v>
      </c>
      <c r="K58" s="25" t="s">
        <v>870</v>
      </c>
      <c r="L58" s="25" t="s">
        <v>802</v>
      </c>
      <c r="M58" s="25" t="s">
        <v>963</v>
      </c>
      <c r="N58" s="25" t="s">
        <v>833</v>
      </c>
      <c r="O58" s="25" t="s">
        <v>1029</v>
      </c>
      <c r="P58" s="25" t="s">
        <v>826</v>
      </c>
      <c r="Q58" s="25" t="s">
        <v>1032</v>
      </c>
      <c r="R58" s="25" t="s">
        <v>827</v>
      </c>
      <c r="S58" s="25" t="s">
        <v>866</v>
      </c>
      <c r="T58" s="25" t="s">
        <v>977</v>
      </c>
      <c r="U58" s="25" t="s">
        <v>1110</v>
      </c>
      <c r="V58" s="10"/>
    </row>
    <row r="59" spans="1:22" ht="15.6" x14ac:dyDescent="0.3">
      <c r="A59" s="25">
        <v>42</v>
      </c>
      <c r="B59" t="s">
        <v>408</v>
      </c>
      <c r="C59" t="s">
        <v>257</v>
      </c>
      <c r="D59">
        <v>404936</v>
      </c>
      <c r="E59" s="25" t="s">
        <v>8</v>
      </c>
      <c r="F59" s="25" t="s">
        <v>183</v>
      </c>
      <c r="G59" s="25" t="s">
        <v>831</v>
      </c>
      <c r="H59" s="25" t="s">
        <v>800</v>
      </c>
      <c r="I59" s="25" t="s">
        <v>802</v>
      </c>
      <c r="J59" s="25" t="s">
        <v>795</v>
      </c>
      <c r="K59" s="25" t="s">
        <v>1048</v>
      </c>
      <c r="L59" s="25" t="s">
        <v>802</v>
      </c>
      <c r="M59" s="25" t="s">
        <v>965</v>
      </c>
      <c r="N59" s="25" t="s">
        <v>794</v>
      </c>
      <c r="O59" s="25" t="s">
        <v>1048</v>
      </c>
      <c r="P59" s="25" t="s">
        <v>866</v>
      </c>
      <c r="Q59" s="25" t="s">
        <v>838</v>
      </c>
      <c r="R59" s="25" t="s">
        <v>874</v>
      </c>
      <c r="S59" s="25" t="s">
        <v>1032</v>
      </c>
      <c r="T59" s="25" t="s">
        <v>1111</v>
      </c>
      <c r="U59" s="25" t="s">
        <v>1112</v>
      </c>
      <c r="V59" s="10"/>
    </row>
    <row r="60" spans="1:22" ht="15.6" x14ac:dyDescent="0.3">
      <c r="A60" s="25">
        <v>43</v>
      </c>
      <c r="B60" t="s">
        <v>412</v>
      </c>
      <c r="C60" t="s">
        <v>205</v>
      </c>
      <c r="D60">
        <v>389071</v>
      </c>
      <c r="E60" s="25" t="s">
        <v>38</v>
      </c>
      <c r="F60" s="25" t="s">
        <v>181</v>
      </c>
      <c r="G60" s="25" t="s">
        <v>837</v>
      </c>
      <c r="H60" s="25" t="s">
        <v>1032</v>
      </c>
      <c r="I60" s="25" t="s">
        <v>1044</v>
      </c>
      <c r="J60" s="25" t="s">
        <v>827</v>
      </c>
      <c r="K60" s="25" t="s">
        <v>796</v>
      </c>
      <c r="L60" s="25" t="s">
        <v>802</v>
      </c>
      <c r="M60" s="25" t="s">
        <v>969</v>
      </c>
      <c r="N60" s="25" t="s">
        <v>1032</v>
      </c>
      <c r="O60" s="25" t="s">
        <v>880</v>
      </c>
      <c r="P60" s="25" t="s">
        <v>870</v>
      </c>
      <c r="Q60" s="25" t="s">
        <v>866</v>
      </c>
      <c r="R60" s="25" t="s">
        <v>870</v>
      </c>
      <c r="S60" s="25" t="s">
        <v>874</v>
      </c>
      <c r="T60" s="25" t="s">
        <v>1113</v>
      </c>
      <c r="U60" s="25" t="s">
        <v>1114</v>
      </c>
      <c r="V60" s="10"/>
    </row>
    <row r="61" spans="1:22" ht="15.6" x14ac:dyDescent="0.3">
      <c r="A61" s="25">
        <v>44</v>
      </c>
      <c r="B61" t="s">
        <v>404</v>
      </c>
      <c r="C61" t="s">
        <v>246</v>
      </c>
      <c r="D61">
        <v>476672</v>
      </c>
      <c r="E61" s="25" t="s">
        <v>31</v>
      </c>
      <c r="F61" s="25" t="s">
        <v>183</v>
      </c>
      <c r="G61" s="25" t="s">
        <v>806</v>
      </c>
      <c r="H61" s="25" t="s">
        <v>831</v>
      </c>
      <c r="I61" s="25" t="s">
        <v>832</v>
      </c>
      <c r="J61" s="25" t="s">
        <v>799</v>
      </c>
      <c r="K61" s="25" t="s">
        <v>803</v>
      </c>
      <c r="L61" s="25" t="s">
        <v>796</v>
      </c>
      <c r="M61" s="25" t="s">
        <v>976</v>
      </c>
      <c r="N61" s="25" t="s">
        <v>812</v>
      </c>
      <c r="O61" s="25" t="s">
        <v>858</v>
      </c>
      <c r="P61" s="25" t="s">
        <v>851</v>
      </c>
      <c r="Q61" s="25" t="s">
        <v>870</v>
      </c>
      <c r="R61" s="25" t="s">
        <v>794</v>
      </c>
      <c r="S61" s="25" t="s">
        <v>792</v>
      </c>
      <c r="T61" s="25" t="s">
        <v>797</v>
      </c>
      <c r="U61" s="25" t="s">
        <v>1115</v>
      </c>
      <c r="V61" s="10"/>
    </row>
    <row r="62" spans="1:22" ht="15.6" x14ac:dyDescent="0.3">
      <c r="A62" s="25">
        <v>45</v>
      </c>
      <c r="B62" t="s">
        <v>545</v>
      </c>
      <c r="C62" t="s">
        <v>265</v>
      </c>
      <c r="D62">
        <v>452710</v>
      </c>
      <c r="E62" s="25" t="s">
        <v>31</v>
      </c>
      <c r="F62" s="25" t="s">
        <v>182</v>
      </c>
      <c r="G62" s="25" t="s">
        <v>800</v>
      </c>
      <c r="H62" s="25" t="s">
        <v>874</v>
      </c>
      <c r="I62" s="25" t="s">
        <v>803</v>
      </c>
      <c r="J62" s="25" t="s">
        <v>851</v>
      </c>
      <c r="K62" s="25" t="s">
        <v>800</v>
      </c>
      <c r="L62" s="25" t="s">
        <v>795</v>
      </c>
      <c r="M62" s="25" t="s">
        <v>968</v>
      </c>
      <c r="N62" s="25" t="s">
        <v>806</v>
      </c>
      <c r="O62" s="25" t="s">
        <v>1093</v>
      </c>
      <c r="P62" s="25" t="s">
        <v>802</v>
      </c>
      <c r="Q62" s="25" t="s">
        <v>812</v>
      </c>
      <c r="R62" s="25" t="s">
        <v>834</v>
      </c>
      <c r="S62" s="25" t="s">
        <v>803</v>
      </c>
      <c r="T62" s="25" t="s">
        <v>978</v>
      </c>
      <c r="U62" s="25" t="s">
        <v>1116</v>
      </c>
      <c r="V62" s="10"/>
    </row>
    <row r="63" spans="1:22" ht="15.6" x14ac:dyDescent="0.3">
      <c r="A63" s="25">
        <v>46</v>
      </c>
      <c r="B63" t="s">
        <v>422</v>
      </c>
      <c r="C63" t="s">
        <v>272</v>
      </c>
      <c r="D63">
        <v>404703</v>
      </c>
      <c r="E63" s="25" t="s">
        <v>36</v>
      </c>
      <c r="F63" s="25" t="s">
        <v>182</v>
      </c>
      <c r="G63" s="25" t="s">
        <v>807</v>
      </c>
      <c r="H63" s="25" t="s">
        <v>803</v>
      </c>
      <c r="I63" s="25" t="s">
        <v>851</v>
      </c>
      <c r="J63" s="25" t="s">
        <v>861</v>
      </c>
      <c r="K63" s="25" t="s">
        <v>1048</v>
      </c>
      <c r="L63" s="25" t="s">
        <v>838</v>
      </c>
      <c r="M63" s="25" t="s">
        <v>983</v>
      </c>
      <c r="N63" s="25" t="s">
        <v>813</v>
      </c>
      <c r="O63" s="25" t="s">
        <v>831</v>
      </c>
      <c r="P63" s="25" t="s">
        <v>802</v>
      </c>
      <c r="Q63" s="25" t="s">
        <v>813</v>
      </c>
      <c r="R63" s="25" t="s">
        <v>1039</v>
      </c>
      <c r="S63" s="25" t="s">
        <v>795</v>
      </c>
      <c r="T63" s="25" t="s">
        <v>1117</v>
      </c>
      <c r="U63" s="25" t="s">
        <v>1118</v>
      </c>
      <c r="V63" s="10"/>
    </row>
    <row r="64" spans="1:22" ht="15.6" x14ac:dyDescent="0.3">
      <c r="A64" s="25">
        <v>47</v>
      </c>
      <c r="B64" t="s">
        <v>418</v>
      </c>
      <c r="C64" t="s">
        <v>212</v>
      </c>
      <c r="D64">
        <v>335358</v>
      </c>
      <c r="E64" s="25" t="s">
        <v>69</v>
      </c>
      <c r="F64" s="25" t="s">
        <v>181</v>
      </c>
      <c r="G64" s="25" t="s">
        <v>803</v>
      </c>
      <c r="H64" s="25" t="s">
        <v>834</v>
      </c>
      <c r="I64" s="25" t="s">
        <v>803</v>
      </c>
      <c r="J64" s="25" t="s">
        <v>852</v>
      </c>
      <c r="K64" s="25" t="s">
        <v>799</v>
      </c>
      <c r="L64" s="25" t="s">
        <v>831</v>
      </c>
      <c r="M64" s="25" t="s">
        <v>979</v>
      </c>
      <c r="N64" s="25" t="s">
        <v>813</v>
      </c>
      <c r="O64" s="25" t="s">
        <v>852</v>
      </c>
      <c r="P64" s="25" t="s">
        <v>812</v>
      </c>
      <c r="Q64" s="25" t="s">
        <v>852</v>
      </c>
      <c r="R64" s="25" t="s">
        <v>803</v>
      </c>
      <c r="S64" s="25" t="s">
        <v>803</v>
      </c>
      <c r="T64" s="25" t="s">
        <v>971</v>
      </c>
      <c r="U64" s="25" t="s">
        <v>1118</v>
      </c>
      <c r="V64" s="10"/>
    </row>
    <row r="65" spans="1:22" ht="15.6" x14ac:dyDescent="0.3">
      <c r="A65" s="25">
        <v>48</v>
      </c>
      <c r="B65" t="s">
        <v>419</v>
      </c>
      <c r="C65" t="s">
        <v>319</v>
      </c>
      <c r="D65">
        <v>346587</v>
      </c>
      <c r="E65" s="25" t="s">
        <v>25</v>
      </c>
      <c r="F65" s="25" t="s">
        <v>182</v>
      </c>
      <c r="G65" s="25" t="s">
        <v>1053</v>
      </c>
      <c r="H65" s="25" t="s">
        <v>788</v>
      </c>
      <c r="I65" s="25" t="s">
        <v>1048</v>
      </c>
      <c r="J65" s="25" t="s">
        <v>845</v>
      </c>
      <c r="K65" s="25" t="s">
        <v>806</v>
      </c>
      <c r="L65" s="25" t="s">
        <v>867</v>
      </c>
      <c r="M65" s="25" t="s">
        <v>980</v>
      </c>
      <c r="N65" s="25" t="s">
        <v>861</v>
      </c>
      <c r="O65" s="25" t="s">
        <v>870</v>
      </c>
      <c r="P65" s="25" t="s">
        <v>845</v>
      </c>
      <c r="Q65" s="25" t="s">
        <v>866</v>
      </c>
      <c r="R65" s="25" t="s">
        <v>803</v>
      </c>
      <c r="S65" s="25" t="s">
        <v>874</v>
      </c>
      <c r="T65" s="25" t="s">
        <v>972</v>
      </c>
      <c r="U65" s="25" t="s">
        <v>1119</v>
      </c>
      <c r="V65" s="10"/>
    </row>
    <row r="66" spans="1:22" ht="15.6" x14ac:dyDescent="0.3">
      <c r="A66" s="25">
        <v>49</v>
      </c>
      <c r="B66" t="s">
        <v>478</v>
      </c>
      <c r="C66" t="s">
        <v>223</v>
      </c>
      <c r="D66">
        <v>336566</v>
      </c>
      <c r="E66" s="25" t="s">
        <v>20</v>
      </c>
      <c r="F66" s="25" t="s">
        <v>182</v>
      </c>
      <c r="G66" s="25" t="s">
        <v>806</v>
      </c>
      <c r="H66" s="25" t="s">
        <v>851</v>
      </c>
      <c r="I66" s="25" t="s">
        <v>818</v>
      </c>
      <c r="J66" s="25" t="s">
        <v>800</v>
      </c>
      <c r="K66" s="25" t="s">
        <v>1093</v>
      </c>
      <c r="L66" s="25" t="s">
        <v>1045</v>
      </c>
      <c r="M66" s="25" t="s">
        <v>977</v>
      </c>
      <c r="N66" s="25" t="s">
        <v>792</v>
      </c>
      <c r="O66" s="25" t="s">
        <v>795</v>
      </c>
      <c r="P66" s="25" t="s">
        <v>858</v>
      </c>
      <c r="Q66" s="25" t="s">
        <v>1020</v>
      </c>
      <c r="R66" s="25" t="s">
        <v>871</v>
      </c>
      <c r="S66" s="25" t="s">
        <v>870</v>
      </c>
      <c r="T66" s="25" t="s">
        <v>1120</v>
      </c>
      <c r="U66" s="25" t="s">
        <v>1121</v>
      </c>
      <c r="V66" s="10"/>
    </row>
    <row r="67" spans="1:22" ht="15.6" x14ac:dyDescent="0.3">
      <c r="A67" s="25">
        <v>50</v>
      </c>
      <c r="B67" t="s">
        <v>480</v>
      </c>
      <c r="C67" t="s">
        <v>420</v>
      </c>
      <c r="D67">
        <v>377971</v>
      </c>
      <c r="E67" s="25" t="s">
        <v>92</v>
      </c>
      <c r="F67" s="25" t="s">
        <v>181</v>
      </c>
      <c r="G67" s="25" t="s">
        <v>838</v>
      </c>
      <c r="H67" s="25" t="s">
        <v>871</v>
      </c>
      <c r="I67" s="25" t="s">
        <v>1093</v>
      </c>
      <c r="J67" s="25" t="s">
        <v>858</v>
      </c>
      <c r="K67" s="25" t="s">
        <v>1093</v>
      </c>
      <c r="L67" s="25" t="s">
        <v>812</v>
      </c>
      <c r="M67" s="25" t="s">
        <v>981</v>
      </c>
      <c r="N67" s="25" t="s">
        <v>867</v>
      </c>
      <c r="O67" s="25" t="s">
        <v>820</v>
      </c>
      <c r="P67" s="25" t="s">
        <v>813</v>
      </c>
      <c r="Q67" s="25" t="s">
        <v>1048</v>
      </c>
      <c r="R67" s="25" t="s">
        <v>794</v>
      </c>
      <c r="S67" s="25" t="s">
        <v>799</v>
      </c>
      <c r="T67" s="25" t="s">
        <v>974</v>
      </c>
      <c r="U67" s="25" t="s">
        <v>1122</v>
      </c>
      <c r="V67" s="10"/>
    </row>
    <row r="68" spans="1:22" ht="15.6" x14ac:dyDescent="0.3">
      <c r="A68" s="25">
        <v>51</v>
      </c>
      <c r="B68" t="s">
        <v>424</v>
      </c>
      <c r="C68" t="s">
        <v>222</v>
      </c>
      <c r="D68">
        <v>434902</v>
      </c>
      <c r="E68" s="25" t="s">
        <v>10</v>
      </c>
      <c r="F68" s="25" t="s">
        <v>182</v>
      </c>
      <c r="G68" s="25" t="s">
        <v>871</v>
      </c>
      <c r="H68" s="25" t="s">
        <v>866</v>
      </c>
      <c r="I68" s="25" t="s">
        <v>845</v>
      </c>
      <c r="J68" s="25" t="s">
        <v>841</v>
      </c>
      <c r="K68" s="25" t="s">
        <v>881</v>
      </c>
      <c r="L68" s="25" t="s">
        <v>1093</v>
      </c>
      <c r="M68" s="25" t="s">
        <v>853</v>
      </c>
      <c r="N68" s="25" t="s">
        <v>785</v>
      </c>
      <c r="O68" s="25" t="s">
        <v>786</v>
      </c>
      <c r="P68" s="25" t="s">
        <v>787</v>
      </c>
      <c r="Q68" s="25" t="s">
        <v>786</v>
      </c>
      <c r="R68" s="25" t="s">
        <v>788</v>
      </c>
      <c r="S68" s="25" t="s">
        <v>789</v>
      </c>
      <c r="T68" s="25" t="s">
        <v>790</v>
      </c>
      <c r="U68" s="25" t="s">
        <v>791</v>
      </c>
      <c r="V68" s="10"/>
    </row>
    <row r="69" spans="1:22" ht="15.6" x14ac:dyDescent="0.3">
      <c r="A69" s="25">
        <v>52</v>
      </c>
      <c r="B69" t="s">
        <v>417</v>
      </c>
      <c r="C69" t="s">
        <v>237</v>
      </c>
      <c r="D69">
        <v>345087</v>
      </c>
      <c r="E69" s="25" t="s">
        <v>73</v>
      </c>
      <c r="F69" s="25" t="s">
        <v>181</v>
      </c>
      <c r="G69" s="25" t="s">
        <v>1038</v>
      </c>
      <c r="H69" s="25" t="s">
        <v>820</v>
      </c>
      <c r="I69" s="25" t="s">
        <v>792</v>
      </c>
      <c r="J69" s="25" t="s">
        <v>881</v>
      </c>
      <c r="K69" s="25" t="s">
        <v>794</v>
      </c>
      <c r="L69" s="25" t="s">
        <v>833</v>
      </c>
      <c r="M69" s="25" t="s">
        <v>978</v>
      </c>
      <c r="N69" s="25" t="s">
        <v>874</v>
      </c>
      <c r="O69" s="25" t="s">
        <v>1053</v>
      </c>
      <c r="P69" s="25" t="s">
        <v>874</v>
      </c>
      <c r="Q69" s="25" t="s">
        <v>1032</v>
      </c>
      <c r="R69" s="25" t="s">
        <v>786</v>
      </c>
      <c r="S69" s="25" t="s">
        <v>841</v>
      </c>
      <c r="T69" s="25" t="s">
        <v>1123</v>
      </c>
      <c r="U69" s="25" t="s">
        <v>1124</v>
      </c>
      <c r="V69" s="10"/>
    </row>
    <row r="70" spans="1:22" ht="15.6" x14ac:dyDescent="0.3">
      <c r="A70" s="25">
        <v>53</v>
      </c>
      <c r="B70" t="s">
        <v>482</v>
      </c>
      <c r="C70" t="s">
        <v>274</v>
      </c>
      <c r="D70">
        <v>279872</v>
      </c>
      <c r="E70" s="25" t="s">
        <v>18</v>
      </c>
      <c r="F70" s="25" t="s">
        <v>182</v>
      </c>
      <c r="G70" s="25" t="s">
        <v>855</v>
      </c>
      <c r="H70" s="25" t="s">
        <v>786</v>
      </c>
      <c r="I70" s="25" t="s">
        <v>818</v>
      </c>
      <c r="J70" s="25" t="s">
        <v>786</v>
      </c>
      <c r="K70" s="25" t="s">
        <v>794</v>
      </c>
      <c r="L70" s="25" t="s">
        <v>858</v>
      </c>
      <c r="M70" s="25" t="s">
        <v>986</v>
      </c>
      <c r="N70" s="25" t="s">
        <v>852</v>
      </c>
      <c r="O70" s="25" t="s">
        <v>874</v>
      </c>
      <c r="P70" s="25" t="s">
        <v>799</v>
      </c>
      <c r="Q70" s="25" t="s">
        <v>794</v>
      </c>
      <c r="R70" s="25" t="s">
        <v>803</v>
      </c>
      <c r="S70" s="25" t="s">
        <v>799</v>
      </c>
      <c r="T70" s="25" t="s">
        <v>1125</v>
      </c>
      <c r="U70" s="25" t="s">
        <v>1126</v>
      </c>
      <c r="V70" s="10"/>
    </row>
    <row r="71" spans="1:22" ht="15.6" x14ac:dyDescent="0.3">
      <c r="A71" s="25">
        <v>54</v>
      </c>
      <c r="B71" t="s">
        <v>416</v>
      </c>
      <c r="C71" t="s">
        <v>226</v>
      </c>
      <c r="D71">
        <v>443249</v>
      </c>
      <c r="E71" s="25" t="s">
        <v>8</v>
      </c>
      <c r="F71" s="25" t="s">
        <v>182</v>
      </c>
      <c r="G71" s="25" t="s">
        <v>803</v>
      </c>
      <c r="H71" s="25" t="s">
        <v>866</v>
      </c>
      <c r="I71" s="25" t="s">
        <v>818</v>
      </c>
      <c r="J71" s="25" t="s">
        <v>808</v>
      </c>
      <c r="K71" s="25" t="s">
        <v>861</v>
      </c>
      <c r="L71" s="25" t="s">
        <v>802</v>
      </c>
      <c r="M71" s="25" t="s">
        <v>974</v>
      </c>
      <c r="N71" s="25" t="s">
        <v>866</v>
      </c>
      <c r="O71" s="25" t="s">
        <v>1043</v>
      </c>
      <c r="P71" s="25" t="s">
        <v>871</v>
      </c>
      <c r="Q71" s="25" t="s">
        <v>1093</v>
      </c>
      <c r="R71" s="25" t="s">
        <v>859</v>
      </c>
      <c r="S71" s="25" t="s">
        <v>841</v>
      </c>
      <c r="T71" s="25" t="s">
        <v>1127</v>
      </c>
      <c r="U71" s="25" t="s">
        <v>1128</v>
      </c>
      <c r="V71" s="10"/>
    </row>
    <row r="72" spans="1:22" ht="15.6" x14ac:dyDescent="0.3">
      <c r="A72" s="25">
        <v>55</v>
      </c>
      <c r="B72" t="s">
        <v>483</v>
      </c>
      <c r="C72" t="s">
        <v>260</v>
      </c>
      <c r="D72">
        <v>381199</v>
      </c>
      <c r="E72" s="25" t="s">
        <v>25</v>
      </c>
      <c r="F72" s="25" t="s">
        <v>181</v>
      </c>
      <c r="G72" s="25" t="s">
        <v>785</v>
      </c>
      <c r="H72" s="25" t="s">
        <v>841</v>
      </c>
      <c r="I72" s="25" t="s">
        <v>825</v>
      </c>
      <c r="J72" s="25" t="s">
        <v>885</v>
      </c>
      <c r="K72" s="25" t="s">
        <v>786</v>
      </c>
      <c r="L72" s="25" t="s">
        <v>799</v>
      </c>
      <c r="M72" s="25" t="s">
        <v>1129</v>
      </c>
      <c r="N72" s="25" t="s">
        <v>786</v>
      </c>
      <c r="O72" s="25" t="s">
        <v>792</v>
      </c>
      <c r="P72" s="25" t="s">
        <v>793</v>
      </c>
      <c r="Q72" s="25" t="s">
        <v>794</v>
      </c>
      <c r="R72" s="25" t="s">
        <v>795</v>
      </c>
      <c r="S72" s="25" t="s">
        <v>796</v>
      </c>
      <c r="T72" s="25" t="s">
        <v>797</v>
      </c>
      <c r="U72" s="25" t="s">
        <v>798</v>
      </c>
      <c r="V72" s="10"/>
    </row>
    <row r="73" spans="1:22" ht="15.6" x14ac:dyDescent="0.3">
      <c r="A73" s="25">
        <v>56</v>
      </c>
      <c r="B73" t="s">
        <v>484</v>
      </c>
      <c r="C73" t="s">
        <v>264</v>
      </c>
      <c r="D73">
        <v>385085</v>
      </c>
      <c r="E73" s="25" t="s">
        <v>119</v>
      </c>
      <c r="F73" s="25" t="s">
        <v>181</v>
      </c>
      <c r="G73" s="25" t="s">
        <v>824</v>
      </c>
      <c r="H73" s="25" t="s">
        <v>834</v>
      </c>
      <c r="I73" s="25" t="s">
        <v>806</v>
      </c>
      <c r="J73" s="25" t="s">
        <v>855</v>
      </c>
      <c r="K73" s="25" t="s">
        <v>881</v>
      </c>
      <c r="L73" s="25" t="s">
        <v>841</v>
      </c>
      <c r="M73" s="25" t="s">
        <v>1130</v>
      </c>
      <c r="N73" s="25" t="s">
        <v>796</v>
      </c>
      <c r="O73" s="25" t="s">
        <v>799</v>
      </c>
      <c r="P73" s="25" t="s">
        <v>800</v>
      </c>
      <c r="Q73" s="25" t="s">
        <v>801</v>
      </c>
      <c r="R73" s="25" t="s">
        <v>802</v>
      </c>
      <c r="S73" s="25" t="s">
        <v>803</v>
      </c>
      <c r="T73" s="25" t="s">
        <v>804</v>
      </c>
      <c r="U73" s="25" t="s">
        <v>805</v>
      </c>
      <c r="V73" s="10"/>
    </row>
    <row r="74" spans="1:22" ht="15.6" x14ac:dyDescent="0.3">
      <c r="A74" s="25">
        <v>57</v>
      </c>
      <c r="B74" t="s">
        <v>415</v>
      </c>
      <c r="C74" t="s">
        <v>263</v>
      </c>
      <c r="D74">
        <v>422893</v>
      </c>
      <c r="E74" s="25" t="s">
        <v>20</v>
      </c>
      <c r="F74" s="25" t="s">
        <v>183</v>
      </c>
      <c r="G74" s="25" t="s">
        <v>803</v>
      </c>
      <c r="H74" s="25" t="s">
        <v>838</v>
      </c>
      <c r="I74" s="25" t="s">
        <v>813</v>
      </c>
      <c r="J74" s="25" t="s">
        <v>858</v>
      </c>
      <c r="K74" s="25" t="s">
        <v>796</v>
      </c>
      <c r="L74" s="25" t="s">
        <v>794</v>
      </c>
      <c r="M74" s="25" t="s">
        <v>973</v>
      </c>
      <c r="N74" s="25" t="s">
        <v>892</v>
      </c>
      <c r="O74" s="25" t="s">
        <v>871</v>
      </c>
      <c r="P74" s="25" t="s">
        <v>837</v>
      </c>
      <c r="Q74" s="25" t="s">
        <v>881</v>
      </c>
      <c r="R74" s="25" t="s">
        <v>820</v>
      </c>
      <c r="S74" s="25" t="s">
        <v>885</v>
      </c>
      <c r="T74" s="25" t="s">
        <v>1131</v>
      </c>
      <c r="U74" s="25" t="s">
        <v>1132</v>
      </c>
      <c r="V74" s="10"/>
    </row>
    <row r="75" spans="1:22" ht="15.6" x14ac:dyDescent="0.3">
      <c r="A75" s="25">
        <v>58</v>
      </c>
      <c r="B75" t="s">
        <v>481</v>
      </c>
      <c r="C75" t="s">
        <v>240</v>
      </c>
      <c r="D75">
        <v>364917</v>
      </c>
      <c r="E75" s="25" t="s">
        <v>36</v>
      </c>
      <c r="F75" s="25" t="s">
        <v>181</v>
      </c>
      <c r="G75" s="25" t="s">
        <v>885</v>
      </c>
      <c r="H75" s="25" t="s">
        <v>841</v>
      </c>
      <c r="I75" s="25" t="s">
        <v>1053</v>
      </c>
      <c r="J75" s="25" t="s">
        <v>881</v>
      </c>
      <c r="K75" s="25" t="s">
        <v>1044</v>
      </c>
      <c r="L75" s="25" t="s">
        <v>795</v>
      </c>
      <c r="M75" s="25" t="s">
        <v>985</v>
      </c>
      <c r="N75" s="25" t="s">
        <v>832</v>
      </c>
      <c r="O75" s="25" t="s">
        <v>1053</v>
      </c>
      <c r="P75" s="25" t="s">
        <v>803</v>
      </c>
      <c r="Q75" s="25" t="s">
        <v>879</v>
      </c>
      <c r="R75" s="25" t="s">
        <v>792</v>
      </c>
      <c r="S75" s="25" t="s">
        <v>1048</v>
      </c>
      <c r="T75" s="25" t="s">
        <v>1133</v>
      </c>
      <c r="U75" s="25" t="s">
        <v>1134</v>
      </c>
      <c r="V75" s="10"/>
    </row>
    <row r="76" spans="1:22" ht="15.6" x14ac:dyDescent="0.3">
      <c r="A76" s="25">
        <v>59</v>
      </c>
      <c r="B76" t="s">
        <v>413</v>
      </c>
      <c r="C76" t="s">
        <v>414</v>
      </c>
      <c r="D76">
        <v>406154</v>
      </c>
      <c r="E76" s="25" t="s">
        <v>107</v>
      </c>
      <c r="F76" s="25" t="s">
        <v>182</v>
      </c>
      <c r="G76" s="25" t="s">
        <v>794</v>
      </c>
      <c r="H76" s="25" t="s">
        <v>1020</v>
      </c>
      <c r="I76" s="25" t="s">
        <v>870</v>
      </c>
      <c r="J76" s="25" t="s">
        <v>881</v>
      </c>
      <c r="K76" s="25" t="s">
        <v>880</v>
      </c>
      <c r="L76" s="25" t="s">
        <v>803</v>
      </c>
      <c r="M76" s="25" t="s">
        <v>970</v>
      </c>
      <c r="N76" s="25" t="s">
        <v>861</v>
      </c>
      <c r="O76" s="25" t="s">
        <v>903</v>
      </c>
      <c r="P76" s="25" t="s">
        <v>826</v>
      </c>
      <c r="Q76" s="25" t="s">
        <v>859</v>
      </c>
      <c r="R76" s="25" t="s">
        <v>821</v>
      </c>
      <c r="S76" s="25" t="s">
        <v>858</v>
      </c>
      <c r="T76" s="25" t="s">
        <v>1135</v>
      </c>
      <c r="U76" s="25" t="s">
        <v>1136</v>
      </c>
      <c r="V76" s="10"/>
    </row>
    <row r="77" spans="1:22" ht="15.6" x14ac:dyDescent="0.3">
      <c r="A77" s="25">
        <v>60</v>
      </c>
      <c r="B77" t="s">
        <v>423</v>
      </c>
      <c r="C77" t="s">
        <v>280</v>
      </c>
      <c r="D77">
        <v>399775</v>
      </c>
      <c r="E77" s="25" t="s">
        <v>10</v>
      </c>
      <c r="F77" s="25" t="s">
        <v>182</v>
      </c>
      <c r="G77" s="25" t="s">
        <v>855</v>
      </c>
      <c r="H77" s="25" t="s">
        <v>881</v>
      </c>
      <c r="I77" s="25" t="s">
        <v>795</v>
      </c>
      <c r="J77" s="25" t="s">
        <v>885</v>
      </c>
      <c r="K77" s="25" t="s">
        <v>820</v>
      </c>
      <c r="L77" s="25" t="s">
        <v>806</v>
      </c>
      <c r="M77" s="25" t="s">
        <v>984</v>
      </c>
      <c r="N77" s="25" t="s">
        <v>843</v>
      </c>
      <c r="O77" s="25" t="s">
        <v>803</v>
      </c>
      <c r="P77" s="25" t="s">
        <v>851</v>
      </c>
      <c r="Q77" s="25" t="s">
        <v>841</v>
      </c>
      <c r="R77" s="25" t="s">
        <v>792</v>
      </c>
      <c r="S77" s="25" t="s">
        <v>910</v>
      </c>
      <c r="T77" s="25" t="s">
        <v>816</v>
      </c>
      <c r="U77" s="25" t="s">
        <v>1137</v>
      </c>
      <c r="V77" s="10"/>
    </row>
    <row r="78" spans="1:22" ht="15.6" x14ac:dyDescent="0.3">
      <c r="A78" s="25">
        <v>61</v>
      </c>
      <c r="B78" t="s">
        <v>476</v>
      </c>
      <c r="C78" t="s">
        <v>477</v>
      </c>
      <c r="D78">
        <v>430383</v>
      </c>
      <c r="E78" s="25" t="s">
        <v>78</v>
      </c>
      <c r="F78" s="25" t="s">
        <v>182</v>
      </c>
      <c r="G78" s="25" t="s">
        <v>1138</v>
      </c>
      <c r="H78" s="25" t="s">
        <v>1038</v>
      </c>
      <c r="I78" s="25" t="s">
        <v>803</v>
      </c>
      <c r="J78" s="25" t="s">
        <v>826</v>
      </c>
      <c r="K78" s="25" t="s">
        <v>799</v>
      </c>
      <c r="L78" s="25" t="s">
        <v>808</v>
      </c>
      <c r="M78" s="25" t="s">
        <v>975</v>
      </c>
      <c r="N78" s="25" t="s">
        <v>863</v>
      </c>
      <c r="O78" s="25" t="s">
        <v>834</v>
      </c>
      <c r="P78" s="25" t="s">
        <v>785</v>
      </c>
      <c r="Q78" s="25" t="s">
        <v>916</v>
      </c>
      <c r="R78" s="25" t="s">
        <v>799</v>
      </c>
      <c r="S78" s="25" t="s">
        <v>827</v>
      </c>
      <c r="T78" s="25" t="s">
        <v>1139</v>
      </c>
      <c r="U78" s="25" t="s">
        <v>1140</v>
      </c>
      <c r="V78" s="10"/>
    </row>
    <row r="79" spans="1:22" ht="15.6" x14ac:dyDescent="0.3">
      <c r="A79" s="25">
        <v>62</v>
      </c>
      <c r="B79" t="s">
        <v>425</v>
      </c>
      <c r="C79" t="s">
        <v>242</v>
      </c>
      <c r="D79">
        <v>314203</v>
      </c>
      <c r="E79" s="25" t="s">
        <v>107</v>
      </c>
      <c r="F79" s="25" t="s">
        <v>181</v>
      </c>
      <c r="G79" s="25" t="s">
        <v>833</v>
      </c>
      <c r="H79" s="25" t="s">
        <v>831</v>
      </c>
      <c r="I79" s="25" t="s">
        <v>815</v>
      </c>
      <c r="J79" s="25" t="s">
        <v>1038</v>
      </c>
      <c r="K79" s="25" t="s">
        <v>803</v>
      </c>
      <c r="L79" s="25" t="s">
        <v>885</v>
      </c>
      <c r="M79" s="25" t="s">
        <v>1141</v>
      </c>
      <c r="N79" s="25" t="s">
        <v>792</v>
      </c>
      <c r="O79" s="25" t="s">
        <v>802</v>
      </c>
      <c r="P79" s="25" t="s">
        <v>806</v>
      </c>
      <c r="Q79" s="25" t="s">
        <v>807</v>
      </c>
      <c r="R79" s="25" t="s">
        <v>808</v>
      </c>
      <c r="S79" s="25" t="s">
        <v>809</v>
      </c>
      <c r="T79" s="25" t="s">
        <v>810</v>
      </c>
      <c r="U79" s="25" t="s">
        <v>811</v>
      </c>
      <c r="V79" s="10"/>
    </row>
    <row r="80" spans="1:22" ht="15.6" x14ac:dyDescent="0.3">
      <c r="A80" s="25">
        <v>63</v>
      </c>
      <c r="B80" t="s">
        <v>486</v>
      </c>
      <c r="C80" t="s">
        <v>487</v>
      </c>
      <c r="D80">
        <v>406708</v>
      </c>
      <c r="E80" s="25" t="s">
        <v>10</v>
      </c>
      <c r="F80" s="25" t="s">
        <v>183</v>
      </c>
      <c r="G80" s="25" t="s">
        <v>802</v>
      </c>
      <c r="H80" s="25" t="s">
        <v>794</v>
      </c>
      <c r="I80" s="25" t="s">
        <v>819</v>
      </c>
      <c r="J80" s="25" t="s">
        <v>898</v>
      </c>
      <c r="K80" s="25" t="s">
        <v>806</v>
      </c>
      <c r="L80" s="25" t="s">
        <v>837</v>
      </c>
      <c r="M80" s="25" t="s">
        <v>1142</v>
      </c>
      <c r="N80" s="25" t="s">
        <v>785</v>
      </c>
      <c r="O80" s="25" t="s">
        <v>812</v>
      </c>
      <c r="P80" s="25" t="s">
        <v>813</v>
      </c>
      <c r="Q80" s="25" t="s">
        <v>814</v>
      </c>
      <c r="R80" s="25" t="s">
        <v>792</v>
      </c>
      <c r="S80" s="25" t="s">
        <v>815</v>
      </c>
      <c r="T80" s="25" t="s">
        <v>816</v>
      </c>
      <c r="U80" s="25" t="s">
        <v>817</v>
      </c>
      <c r="V80" s="10"/>
    </row>
    <row r="81" spans="1:22" ht="15.6" x14ac:dyDescent="0.3">
      <c r="A81" s="25">
        <v>64</v>
      </c>
      <c r="B81" t="s">
        <v>421</v>
      </c>
      <c r="C81" t="s">
        <v>213</v>
      </c>
      <c r="D81">
        <v>382965</v>
      </c>
      <c r="E81" s="25" t="s">
        <v>74</v>
      </c>
      <c r="F81" s="25" t="s">
        <v>181</v>
      </c>
      <c r="G81" s="25" t="s">
        <v>803</v>
      </c>
      <c r="H81" s="25" t="s">
        <v>819</v>
      </c>
      <c r="I81" s="25" t="s">
        <v>818</v>
      </c>
      <c r="J81" s="25" t="s">
        <v>787</v>
      </c>
      <c r="K81" s="25" t="s">
        <v>831</v>
      </c>
      <c r="L81" s="25" t="s">
        <v>813</v>
      </c>
      <c r="M81" s="25" t="s">
        <v>982</v>
      </c>
      <c r="N81" s="25" t="s">
        <v>871</v>
      </c>
      <c r="O81" s="25" t="s">
        <v>828</v>
      </c>
      <c r="P81" s="25" t="s">
        <v>897</v>
      </c>
      <c r="Q81" s="25" t="s">
        <v>825</v>
      </c>
      <c r="R81" s="25" t="s">
        <v>786</v>
      </c>
      <c r="S81" s="25" t="s">
        <v>831</v>
      </c>
      <c r="T81" s="25" t="s">
        <v>1143</v>
      </c>
      <c r="U81" s="25" t="s">
        <v>1144</v>
      </c>
      <c r="V81" s="10"/>
    </row>
    <row r="82" spans="1:22" ht="15.6" x14ac:dyDescent="0.3">
      <c r="A82" s="25">
        <v>65</v>
      </c>
      <c r="B82" t="s">
        <v>437</v>
      </c>
      <c r="C82" t="s">
        <v>438</v>
      </c>
      <c r="D82">
        <v>458651</v>
      </c>
      <c r="E82" s="25" t="s">
        <v>25</v>
      </c>
      <c r="F82" s="25" t="s">
        <v>182</v>
      </c>
      <c r="G82" s="25" t="s">
        <v>824</v>
      </c>
      <c r="H82" s="25" t="s">
        <v>792</v>
      </c>
      <c r="I82" s="25" t="s">
        <v>874</v>
      </c>
      <c r="J82" s="25" t="s">
        <v>1093</v>
      </c>
      <c r="K82" s="25" t="s">
        <v>933</v>
      </c>
      <c r="L82" s="25" t="s">
        <v>1093</v>
      </c>
      <c r="M82" s="25" t="s">
        <v>1145</v>
      </c>
      <c r="N82" s="25" t="s">
        <v>818</v>
      </c>
      <c r="O82" s="25" t="s">
        <v>806</v>
      </c>
      <c r="P82" s="25" t="s">
        <v>819</v>
      </c>
      <c r="Q82" s="25" t="s">
        <v>820</v>
      </c>
      <c r="R82" s="25" t="s">
        <v>821</v>
      </c>
      <c r="S82" s="25" t="s">
        <v>795</v>
      </c>
      <c r="T82" s="25" t="s">
        <v>822</v>
      </c>
      <c r="U82" s="25" t="s">
        <v>823</v>
      </c>
      <c r="V82" s="10"/>
    </row>
    <row r="83" spans="1:22" ht="15.6" x14ac:dyDescent="0.3">
      <c r="A83" s="25">
        <v>66</v>
      </c>
      <c r="B83" t="s">
        <v>426</v>
      </c>
      <c r="C83" t="s">
        <v>282</v>
      </c>
      <c r="D83">
        <v>399558</v>
      </c>
      <c r="E83" s="25" t="s">
        <v>78</v>
      </c>
      <c r="F83" s="25" t="s">
        <v>181</v>
      </c>
      <c r="G83" s="25" t="s">
        <v>806</v>
      </c>
      <c r="H83" s="25" t="s">
        <v>866</v>
      </c>
      <c r="I83" s="25" t="s">
        <v>851</v>
      </c>
      <c r="J83" s="25" t="s">
        <v>832</v>
      </c>
      <c r="K83" s="25" t="s">
        <v>1048</v>
      </c>
      <c r="L83" s="25" t="s">
        <v>834</v>
      </c>
      <c r="M83" s="25" t="s">
        <v>1146</v>
      </c>
      <c r="N83" s="25" t="s">
        <v>824</v>
      </c>
      <c r="O83" s="25" t="s">
        <v>825</v>
      </c>
      <c r="P83" s="25" t="s">
        <v>826</v>
      </c>
      <c r="Q83" s="25" t="s">
        <v>827</v>
      </c>
      <c r="R83" s="25" t="s">
        <v>828</v>
      </c>
      <c r="S83" s="25" t="s">
        <v>792</v>
      </c>
      <c r="T83" s="25" t="s">
        <v>829</v>
      </c>
      <c r="U83" s="25" t="s">
        <v>830</v>
      </c>
      <c r="V83" s="10"/>
    </row>
    <row r="84" spans="1:22" ht="15.6" x14ac:dyDescent="0.3">
      <c r="A84" s="25">
        <v>67</v>
      </c>
      <c r="B84" t="s">
        <v>431</v>
      </c>
      <c r="C84" t="s">
        <v>432</v>
      </c>
      <c r="D84">
        <v>431233</v>
      </c>
      <c r="E84" s="25" t="s">
        <v>25</v>
      </c>
      <c r="F84" s="25" t="s">
        <v>182</v>
      </c>
      <c r="G84" s="25" t="s">
        <v>861</v>
      </c>
      <c r="H84" s="25" t="s">
        <v>821</v>
      </c>
      <c r="I84" s="25" t="s">
        <v>859</v>
      </c>
      <c r="J84" s="25" t="s">
        <v>833</v>
      </c>
      <c r="K84" s="25" t="s">
        <v>1053</v>
      </c>
      <c r="L84" s="25" t="s">
        <v>786</v>
      </c>
      <c r="M84" s="25" t="s">
        <v>1147</v>
      </c>
      <c r="N84" s="25" t="s">
        <v>831</v>
      </c>
      <c r="O84" s="25" t="s">
        <v>832</v>
      </c>
      <c r="P84" s="25" t="s">
        <v>832</v>
      </c>
      <c r="Q84" s="25" t="s">
        <v>833</v>
      </c>
      <c r="R84" s="25" t="s">
        <v>807</v>
      </c>
      <c r="S84" s="25" t="s">
        <v>834</v>
      </c>
      <c r="T84" s="25" t="s">
        <v>835</v>
      </c>
      <c r="U84" s="25" t="s">
        <v>836</v>
      </c>
      <c r="V84" s="10"/>
    </row>
    <row r="85" spans="1:22" ht="15.6" x14ac:dyDescent="0.3">
      <c r="A85" s="25">
        <v>68</v>
      </c>
      <c r="B85" t="s">
        <v>430</v>
      </c>
      <c r="C85" t="s">
        <v>369</v>
      </c>
      <c r="D85">
        <v>442163</v>
      </c>
      <c r="E85" s="25" t="s">
        <v>8</v>
      </c>
      <c r="F85" s="25" t="s">
        <v>183</v>
      </c>
      <c r="G85" s="25" t="s">
        <v>821</v>
      </c>
      <c r="H85" s="25" t="s">
        <v>1093</v>
      </c>
      <c r="I85" s="25" t="s">
        <v>806</v>
      </c>
      <c r="J85" s="25" t="s">
        <v>855</v>
      </c>
      <c r="K85" s="25" t="s">
        <v>844</v>
      </c>
      <c r="L85" s="25" t="s">
        <v>806</v>
      </c>
      <c r="M85" s="25" t="s">
        <v>1148</v>
      </c>
      <c r="N85" s="25" t="s">
        <v>837</v>
      </c>
      <c r="O85" s="25" t="s">
        <v>837</v>
      </c>
      <c r="P85" s="25" t="s">
        <v>807</v>
      </c>
      <c r="Q85" s="25" t="s">
        <v>786</v>
      </c>
      <c r="R85" s="25" t="s">
        <v>838</v>
      </c>
      <c r="S85" s="25" t="s">
        <v>818</v>
      </c>
      <c r="T85" s="25" t="s">
        <v>839</v>
      </c>
      <c r="U85" s="25" t="s">
        <v>840</v>
      </c>
      <c r="V85" s="10"/>
    </row>
    <row r="86" spans="1:22" ht="15.6" x14ac:dyDescent="0.3">
      <c r="A86" s="25">
        <v>69</v>
      </c>
      <c r="B86" t="s">
        <v>427</v>
      </c>
      <c r="C86" t="s">
        <v>428</v>
      </c>
      <c r="D86">
        <v>387184</v>
      </c>
      <c r="E86" s="25" t="s">
        <v>25</v>
      </c>
      <c r="F86" s="25" t="s">
        <v>182</v>
      </c>
      <c r="G86" s="25" t="s">
        <v>803</v>
      </c>
      <c r="H86" s="25" t="s">
        <v>795</v>
      </c>
      <c r="I86" s="25" t="s">
        <v>845</v>
      </c>
      <c r="J86" s="25" t="s">
        <v>833</v>
      </c>
      <c r="K86" s="25" t="s">
        <v>878</v>
      </c>
      <c r="L86" s="25" t="s">
        <v>880</v>
      </c>
      <c r="M86" s="25" t="s">
        <v>1149</v>
      </c>
      <c r="N86" s="25" t="s">
        <v>841</v>
      </c>
      <c r="O86" s="25" t="s">
        <v>842</v>
      </c>
      <c r="P86" s="25" t="s">
        <v>843</v>
      </c>
      <c r="Q86" s="25" t="s">
        <v>844</v>
      </c>
      <c r="R86" s="25" t="s">
        <v>826</v>
      </c>
      <c r="S86" s="25" t="s">
        <v>845</v>
      </c>
      <c r="T86" s="25" t="s">
        <v>846</v>
      </c>
      <c r="U86" s="25" t="s">
        <v>840</v>
      </c>
      <c r="V86" s="10"/>
    </row>
    <row r="87" spans="1:22" ht="15.6" x14ac:dyDescent="0.3">
      <c r="A87" s="25">
        <v>70</v>
      </c>
      <c r="B87" t="s">
        <v>433</v>
      </c>
      <c r="C87" t="s">
        <v>434</v>
      </c>
      <c r="D87">
        <v>408629</v>
      </c>
      <c r="E87" s="25" t="s">
        <v>23</v>
      </c>
      <c r="F87" s="25" t="s">
        <v>182</v>
      </c>
      <c r="G87" s="25" t="s">
        <v>833</v>
      </c>
      <c r="H87" s="25" t="s">
        <v>821</v>
      </c>
      <c r="I87" s="25" t="s">
        <v>838</v>
      </c>
      <c r="J87" s="25" t="s">
        <v>831</v>
      </c>
      <c r="K87" s="25" t="s">
        <v>794</v>
      </c>
      <c r="L87" s="25" t="s">
        <v>859</v>
      </c>
      <c r="M87" s="25" t="s">
        <v>1150</v>
      </c>
      <c r="N87" s="25" t="s">
        <v>786</v>
      </c>
      <c r="O87" s="25" t="s">
        <v>803</v>
      </c>
      <c r="P87" s="25" t="s">
        <v>847</v>
      </c>
      <c r="Q87" s="25" t="s">
        <v>848</v>
      </c>
      <c r="R87" s="25" t="s">
        <v>821</v>
      </c>
      <c r="S87" s="25" t="s">
        <v>813</v>
      </c>
      <c r="T87" s="25" t="s">
        <v>849</v>
      </c>
      <c r="U87" s="25" t="s">
        <v>850</v>
      </c>
      <c r="V87" s="10"/>
    </row>
    <row r="88" spans="1:22" ht="15.6" x14ac:dyDescent="0.3">
      <c r="A88" s="25">
        <v>71</v>
      </c>
      <c r="B88" t="s">
        <v>449</v>
      </c>
      <c r="C88" t="s">
        <v>258</v>
      </c>
      <c r="D88">
        <v>355213</v>
      </c>
      <c r="E88" s="25" t="s">
        <v>1151</v>
      </c>
      <c r="F88" s="25" t="s">
        <v>181</v>
      </c>
      <c r="G88" s="25" t="s">
        <v>834</v>
      </c>
      <c r="H88" s="25" t="s">
        <v>801</v>
      </c>
      <c r="I88" s="25" t="s">
        <v>806</v>
      </c>
      <c r="J88" s="25" t="s">
        <v>1152</v>
      </c>
      <c r="K88" s="25" t="s">
        <v>834</v>
      </c>
      <c r="L88" s="25" t="s">
        <v>819</v>
      </c>
      <c r="M88" s="25" t="s">
        <v>1153</v>
      </c>
      <c r="N88" s="25" t="s">
        <v>851</v>
      </c>
      <c r="O88" s="25" t="s">
        <v>852</v>
      </c>
      <c r="P88" s="25" t="s">
        <v>831</v>
      </c>
      <c r="Q88" s="25" t="s">
        <v>837</v>
      </c>
      <c r="R88" s="25" t="s">
        <v>806</v>
      </c>
      <c r="S88" s="25" t="s">
        <v>845</v>
      </c>
      <c r="T88" s="25" t="s">
        <v>853</v>
      </c>
      <c r="U88" s="25" t="s">
        <v>854</v>
      </c>
      <c r="V88" s="10"/>
    </row>
    <row r="89" spans="1:22" ht="15.6" x14ac:dyDescent="0.3">
      <c r="A89" s="25">
        <v>72</v>
      </c>
      <c r="B89" t="s">
        <v>446</v>
      </c>
      <c r="C89" t="s">
        <v>211</v>
      </c>
      <c r="D89">
        <v>441115</v>
      </c>
      <c r="E89" s="25" t="s">
        <v>125</v>
      </c>
      <c r="F89" s="25" t="s">
        <v>183</v>
      </c>
      <c r="G89" s="25" t="s">
        <v>882</v>
      </c>
      <c r="H89" s="25" t="s">
        <v>844</v>
      </c>
      <c r="I89" s="25" t="s">
        <v>821</v>
      </c>
      <c r="J89" s="25" t="s">
        <v>874</v>
      </c>
      <c r="K89" s="25" t="s">
        <v>785</v>
      </c>
      <c r="L89" s="25" t="s">
        <v>821</v>
      </c>
      <c r="M89" s="25" t="s">
        <v>1154</v>
      </c>
      <c r="N89" s="25" t="s">
        <v>851</v>
      </c>
      <c r="O89" s="25" t="s">
        <v>806</v>
      </c>
      <c r="P89" s="25" t="s">
        <v>786</v>
      </c>
      <c r="Q89" s="25" t="s">
        <v>807</v>
      </c>
      <c r="R89" s="25" t="s">
        <v>838</v>
      </c>
      <c r="S89" s="25" t="s">
        <v>855</v>
      </c>
      <c r="T89" s="25" t="s">
        <v>856</v>
      </c>
      <c r="U89" s="25" t="s">
        <v>857</v>
      </c>
      <c r="V89" s="10"/>
    </row>
    <row r="90" spans="1:22" ht="15.6" x14ac:dyDescent="0.3">
      <c r="A90" s="25">
        <v>73</v>
      </c>
      <c r="B90" t="s">
        <v>443</v>
      </c>
      <c r="C90" t="s">
        <v>444</v>
      </c>
      <c r="D90">
        <v>380723</v>
      </c>
      <c r="E90" s="25" t="s">
        <v>10</v>
      </c>
      <c r="F90" s="25" t="s">
        <v>182</v>
      </c>
      <c r="G90" s="25" t="s">
        <v>1155</v>
      </c>
      <c r="H90" s="25" t="s">
        <v>879</v>
      </c>
      <c r="I90" s="25" t="s">
        <v>841</v>
      </c>
      <c r="J90" s="25" t="s">
        <v>820</v>
      </c>
      <c r="K90" s="25" t="s">
        <v>818</v>
      </c>
      <c r="L90" s="25" t="s">
        <v>871</v>
      </c>
      <c r="M90" s="25" t="s">
        <v>1156</v>
      </c>
      <c r="N90" s="25" t="s">
        <v>858</v>
      </c>
      <c r="O90" s="25" t="s">
        <v>786</v>
      </c>
      <c r="P90" s="25" t="s">
        <v>858</v>
      </c>
      <c r="Q90" s="25" t="s">
        <v>794</v>
      </c>
      <c r="R90" s="25" t="s">
        <v>859</v>
      </c>
      <c r="S90" s="25" t="s">
        <v>838</v>
      </c>
      <c r="T90" s="25" t="s">
        <v>860</v>
      </c>
      <c r="U90" s="25" t="s">
        <v>857</v>
      </c>
      <c r="V90" s="10"/>
    </row>
    <row r="91" spans="1:22" ht="15.6" x14ac:dyDescent="0.3">
      <c r="A91" s="25">
        <v>74</v>
      </c>
      <c r="B91" t="s">
        <v>488</v>
      </c>
      <c r="C91" t="s">
        <v>266</v>
      </c>
      <c r="D91">
        <v>354553</v>
      </c>
      <c r="E91" s="25" t="s">
        <v>92</v>
      </c>
      <c r="F91" s="25" t="s">
        <v>182</v>
      </c>
      <c r="G91" s="25" t="s">
        <v>852</v>
      </c>
      <c r="H91" s="25" t="s">
        <v>831</v>
      </c>
      <c r="I91" s="25" t="s">
        <v>834</v>
      </c>
      <c r="J91" s="25" t="s">
        <v>841</v>
      </c>
      <c r="K91" s="25" t="s">
        <v>898</v>
      </c>
      <c r="L91" s="25" t="s">
        <v>885</v>
      </c>
      <c r="M91" s="25" t="s">
        <v>1135</v>
      </c>
      <c r="N91" s="25" t="s">
        <v>828</v>
      </c>
      <c r="O91" s="25" t="s">
        <v>861</v>
      </c>
      <c r="P91" s="25" t="s">
        <v>858</v>
      </c>
      <c r="Q91" s="25" t="s">
        <v>862</v>
      </c>
      <c r="R91" s="25" t="s">
        <v>861</v>
      </c>
      <c r="S91" s="25" t="s">
        <v>863</v>
      </c>
      <c r="T91" s="25" t="s">
        <v>864</v>
      </c>
      <c r="U91" s="25" t="s">
        <v>865</v>
      </c>
      <c r="V91" s="10"/>
    </row>
    <row r="92" spans="1:22" ht="15.6" x14ac:dyDescent="0.3">
      <c r="A92" s="25">
        <v>75</v>
      </c>
      <c r="B92" t="s">
        <v>408</v>
      </c>
      <c r="C92" t="s">
        <v>439</v>
      </c>
      <c r="D92">
        <v>486126</v>
      </c>
      <c r="E92" s="25" t="s">
        <v>8</v>
      </c>
      <c r="F92" s="25" t="s">
        <v>183</v>
      </c>
      <c r="G92" s="25" t="s">
        <v>885</v>
      </c>
      <c r="H92" s="25" t="s">
        <v>1093</v>
      </c>
      <c r="I92" s="25" t="s">
        <v>827</v>
      </c>
      <c r="J92" s="25" t="s">
        <v>848</v>
      </c>
      <c r="K92" s="25" t="s">
        <v>814</v>
      </c>
      <c r="L92" s="25" t="s">
        <v>838</v>
      </c>
      <c r="M92" s="25" t="s">
        <v>1157</v>
      </c>
      <c r="N92" s="25" t="s">
        <v>833</v>
      </c>
      <c r="O92" s="25" t="s">
        <v>818</v>
      </c>
      <c r="P92" s="25" t="s">
        <v>866</v>
      </c>
      <c r="Q92" s="25" t="s">
        <v>838</v>
      </c>
      <c r="R92" s="25" t="s">
        <v>801</v>
      </c>
      <c r="S92" s="25" t="s">
        <v>867</v>
      </c>
      <c r="T92" s="25" t="s">
        <v>868</v>
      </c>
      <c r="U92" s="25" t="s">
        <v>869</v>
      </c>
      <c r="V92" s="10"/>
    </row>
    <row r="93" spans="1:22" ht="15.6" x14ac:dyDescent="0.3">
      <c r="A93" s="25">
        <v>76</v>
      </c>
      <c r="B93" t="s">
        <v>447</v>
      </c>
      <c r="C93" t="s">
        <v>231</v>
      </c>
      <c r="D93">
        <v>443008</v>
      </c>
      <c r="E93" s="25" t="s">
        <v>138</v>
      </c>
      <c r="F93" s="25" t="s">
        <v>181</v>
      </c>
      <c r="G93" s="25" t="s">
        <v>809</v>
      </c>
      <c r="H93" s="25" t="s">
        <v>1093</v>
      </c>
      <c r="I93" s="25" t="s">
        <v>814</v>
      </c>
      <c r="J93" s="25" t="s">
        <v>1158</v>
      </c>
      <c r="K93" s="25" t="s">
        <v>821</v>
      </c>
      <c r="L93" s="25" t="s">
        <v>881</v>
      </c>
      <c r="M93" s="25" t="s">
        <v>1159</v>
      </c>
      <c r="N93" s="25" t="s">
        <v>848</v>
      </c>
      <c r="O93" s="25" t="s">
        <v>806</v>
      </c>
      <c r="P93" s="25" t="s">
        <v>786</v>
      </c>
      <c r="Q93" s="25" t="s">
        <v>870</v>
      </c>
      <c r="R93" s="25" t="s">
        <v>871</v>
      </c>
      <c r="S93" s="25" t="s">
        <v>838</v>
      </c>
      <c r="T93" s="25" t="s">
        <v>872</v>
      </c>
      <c r="U93" s="25" t="s">
        <v>873</v>
      </c>
      <c r="V93" s="10"/>
    </row>
    <row r="94" spans="1:22" ht="15.6" x14ac:dyDescent="0.3">
      <c r="A94" s="25">
        <v>77</v>
      </c>
      <c r="B94" t="s">
        <v>429</v>
      </c>
      <c r="C94" t="s">
        <v>212</v>
      </c>
      <c r="D94">
        <v>402855</v>
      </c>
      <c r="E94" s="25" t="s">
        <v>148</v>
      </c>
      <c r="F94" s="25" t="s">
        <v>181</v>
      </c>
      <c r="G94" s="25" t="s">
        <v>1093</v>
      </c>
      <c r="H94" s="25" t="s">
        <v>827</v>
      </c>
      <c r="I94" s="25" t="s">
        <v>826</v>
      </c>
      <c r="J94" s="25" t="s">
        <v>806</v>
      </c>
      <c r="K94" s="25" t="s">
        <v>813</v>
      </c>
      <c r="L94" s="25" t="s">
        <v>807</v>
      </c>
      <c r="M94" s="25" t="s">
        <v>816</v>
      </c>
      <c r="N94" s="25" t="s">
        <v>852</v>
      </c>
      <c r="O94" s="25" t="s">
        <v>859</v>
      </c>
      <c r="P94" s="25" t="s">
        <v>874</v>
      </c>
      <c r="Q94" s="25" t="s">
        <v>837</v>
      </c>
      <c r="R94" s="25" t="s">
        <v>815</v>
      </c>
      <c r="S94" s="25" t="s">
        <v>875</v>
      </c>
      <c r="T94" s="25" t="s">
        <v>876</v>
      </c>
      <c r="U94" s="25" t="s">
        <v>877</v>
      </c>
      <c r="V94" s="10"/>
    </row>
    <row r="95" spans="1:22" ht="15.6" x14ac:dyDescent="0.3">
      <c r="A95" s="25">
        <v>78</v>
      </c>
      <c r="B95" t="s">
        <v>435</v>
      </c>
      <c r="C95" t="s">
        <v>436</v>
      </c>
      <c r="D95">
        <v>352069</v>
      </c>
      <c r="E95" s="25" t="s">
        <v>115</v>
      </c>
      <c r="F95" s="25" t="s">
        <v>181</v>
      </c>
      <c r="G95" s="25" t="s">
        <v>879</v>
      </c>
      <c r="H95" s="25" t="s">
        <v>794</v>
      </c>
      <c r="I95" s="25" t="s">
        <v>933</v>
      </c>
      <c r="J95" s="25" t="s">
        <v>795</v>
      </c>
      <c r="K95" s="25" t="s">
        <v>861</v>
      </c>
      <c r="L95" s="25" t="s">
        <v>794</v>
      </c>
      <c r="M95" s="25" t="s">
        <v>1160</v>
      </c>
      <c r="N95" s="25" t="s">
        <v>878</v>
      </c>
      <c r="O95" s="25" t="s">
        <v>819</v>
      </c>
      <c r="P95" s="25" t="s">
        <v>879</v>
      </c>
      <c r="Q95" s="25" t="s">
        <v>880</v>
      </c>
      <c r="R95" s="25" t="s">
        <v>881</v>
      </c>
      <c r="S95" s="25" t="s">
        <v>882</v>
      </c>
      <c r="T95" s="25" t="s">
        <v>883</v>
      </c>
      <c r="U95" s="25" t="s">
        <v>884</v>
      </c>
      <c r="V95" s="10"/>
    </row>
    <row r="96" spans="1:22" ht="15.6" x14ac:dyDescent="0.3">
      <c r="A96" s="25">
        <v>79</v>
      </c>
      <c r="B96" t="s">
        <v>440</v>
      </c>
      <c r="C96" t="s">
        <v>307</v>
      </c>
      <c r="D96">
        <v>435179</v>
      </c>
      <c r="E96" s="25" t="s">
        <v>308</v>
      </c>
      <c r="F96" s="25" t="s">
        <v>182</v>
      </c>
      <c r="G96" s="25" t="s">
        <v>841</v>
      </c>
      <c r="H96" s="25" t="s">
        <v>880</v>
      </c>
      <c r="I96" s="25" t="s">
        <v>879</v>
      </c>
      <c r="J96" s="25" t="s">
        <v>931</v>
      </c>
      <c r="K96" s="25" t="s">
        <v>799</v>
      </c>
      <c r="L96" s="25" t="s">
        <v>834</v>
      </c>
      <c r="M96" s="25" t="s">
        <v>895</v>
      </c>
      <c r="N96" s="25" t="s">
        <v>800</v>
      </c>
      <c r="O96" s="25" t="s">
        <v>819</v>
      </c>
      <c r="P96" s="25" t="s">
        <v>880</v>
      </c>
      <c r="Q96" s="25" t="s">
        <v>885</v>
      </c>
      <c r="R96" s="25" t="s">
        <v>842</v>
      </c>
      <c r="S96" s="25" t="s">
        <v>886</v>
      </c>
      <c r="T96" s="25" t="s">
        <v>887</v>
      </c>
      <c r="U96" s="25" t="s">
        <v>888</v>
      </c>
      <c r="V96" s="10"/>
    </row>
    <row r="97" spans="1:22" ht="15.6" x14ac:dyDescent="0.3">
      <c r="A97" s="25">
        <v>80</v>
      </c>
      <c r="B97" t="s">
        <v>485</v>
      </c>
      <c r="C97" t="s">
        <v>269</v>
      </c>
      <c r="D97">
        <v>493686</v>
      </c>
      <c r="E97" s="25" t="s">
        <v>10</v>
      </c>
      <c r="F97" s="25" t="s">
        <v>183</v>
      </c>
      <c r="G97" s="25" t="s">
        <v>880</v>
      </c>
      <c r="H97" s="25" t="s">
        <v>806</v>
      </c>
      <c r="I97" s="25" t="s">
        <v>916</v>
      </c>
      <c r="J97" s="25" t="s">
        <v>841</v>
      </c>
      <c r="K97" s="25" t="s">
        <v>892</v>
      </c>
      <c r="L97" s="25" t="s">
        <v>832</v>
      </c>
      <c r="M97" s="25" t="s">
        <v>1161</v>
      </c>
      <c r="N97" s="25" t="s">
        <v>889</v>
      </c>
      <c r="O97" s="25" t="s">
        <v>880</v>
      </c>
      <c r="P97" s="25" t="s">
        <v>889</v>
      </c>
      <c r="Q97" s="25" t="s">
        <v>833</v>
      </c>
      <c r="R97" s="25" t="s">
        <v>828</v>
      </c>
      <c r="S97" s="25" t="s">
        <v>809</v>
      </c>
      <c r="T97" s="25" t="s">
        <v>890</v>
      </c>
      <c r="U97" s="25" t="s">
        <v>891</v>
      </c>
      <c r="V97" s="10"/>
    </row>
    <row r="98" spans="1:22" ht="15.6" x14ac:dyDescent="0.3">
      <c r="A98" s="25">
        <v>81</v>
      </c>
      <c r="B98" t="s">
        <v>452</v>
      </c>
      <c r="C98" t="s">
        <v>223</v>
      </c>
      <c r="D98">
        <v>408901</v>
      </c>
      <c r="E98" s="25" t="s">
        <v>277</v>
      </c>
      <c r="F98" s="25" t="s">
        <v>181</v>
      </c>
      <c r="G98" s="25" t="s">
        <v>814</v>
      </c>
      <c r="H98" s="25" t="s">
        <v>1162</v>
      </c>
      <c r="I98" s="25" t="s">
        <v>834</v>
      </c>
      <c r="J98" s="25" t="s">
        <v>825</v>
      </c>
      <c r="K98" s="25" t="s">
        <v>903</v>
      </c>
      <c r="L98" s="25" t="s">
        <v>914</v>
      </c>
      <c r="M98" s="25" t="s">
        <v>1163</v>
      </c>
      <c r="N98" s="25" t="s">
        <v>881</v>
      </c>
      <c r="O98" s="25" t="s">
        <v>786</v>
      </c>
      <c r="P98" s="25" t="s">
        <v>819</v>
      </c>
      <c r="Q98" s="25" t="s">
        <v>892</v>
      </c>
      <c r="R98" s="25" t="s">
        <v>800</v>
      </c>
      <c r="S98" s="25" t="s">
        <v>885</v>
      </c>
      <c r="T98" s="25" t="s">
        <v>893</v>
      </c>
      <c r="U98" s="25" t="s">
        <v>894</v>
      </c>
      <c r="V98" s="10"/>
    </row>
    <row r="99" spans="1:22" ht="15.6" x14ac:dyDescent="0.3">
      <c r="A99" s="25">
        <v>82</v>
      </c>
      <c r="B99" t="s">
        <v>445</v>
      </c>
      <c r="C99" t="s">
        <v>235</v>
      </c>
      <c r="D99">
        <v>430374</v>
      </c>
      <c r="E99" s="25" t="s">
        <v>10</v>
      </c>
      <c r="F99" s="25" t="s">
        <v>183</v>
      </c>
      <c r="G99" s="25" t="s">
        <v>833</v>
      </c>
      <c r="H99" s="25" t="s">
        <v>807</v>
      </c>
      <c r="I99" s="25" t="s">
        <v>914</v>
      </c>
      <c r="J99" s="25" t="s">
        <v>807</v>
      </c>
      <c r="K99" s="25" t="s">
        <v>833</v>
      </c>
      <c r="L99" s="25" t="s">
        <v>837</v>
      </c>
      <c r="M99" s="25" t="s">
        <v>1164</v>
      </c>
      <c r="N99" s="25" t="s">
        <v>858</v>
      </c>
      <c r="O99" s="25" t="s">
        <v>801</v>
      </c>
      <c r="P99" s="25" t="s">
        <v>807</v>
      </c>
      <c r="Q99" s="25" t="s">
        <v>832</v>
      </c>
      <c r="R99" s="25" t="s">
        <v>815</v>
      </c>
      <c r="S99" s="25" t="s">
        <v>826</v>
      </c>
      <c r="T99" s="25" t="s">
        <v>895</v>
      </c>
      <c r="U99" s="25" t="s">
        <v>896</v>
      </c>
      <c r="V99" s="10"/>
    </row>
    <row r="100" spans="1:22" ht="15.6" x14ac:dyDescent="0.3">
      <c r="A100" s="25">
        <v>83</v>
      </c>
      <c r="B100" t="s">
        <v>1165</v>
      </c>
      <c r="C100" t="s">
        <v>211</v>
      </c>
      <c r="D100">
        <v>389250</v>
      </c>
      <c r="E100" s="25" t="s">
        <v>14</v>
      </c>
      <c r="F100" s="25" t="s">
        <v>182</v>
      </c>
      <c r="G100" s="25" t="s">
        <v>824</v>
      </c>
      <c r="H100" s="25" t="s">
        <v>863</v>
      </c>
      <c r="I100" s="25" t="s">
        <v>800</v>
      </c>
      <c r="J100" s="25" t="s">
        <v>824</v>
      </c>
      <c r="K100" s="25" t="s">
        <v>838</v>
      </c>
      <c r="L100" s="25" t="s">
        <v>851</v>
      </c>
      <c r="M100" s="25" t="s">
        <v>1166</v>
      </c>
      <c r="N100" s="25" t="s">
        <v>814</v>
      </c>
      <c r="O100" s="25" t="s">
        <v>848</v>
      </c>
      <c r="P100" s="25" t="s">
        <v>897</v>
      </c>
      <c r="Q100" s="25" t="s">
        <v>795</v>
      </c>
      <c r="R100" s="25" t="s">
        <v>898</v>
      </c>
      <c r="S100" s="25" t="s">
        <v>813</v>
      </c>
      <c r="T100" s="25" t="s">
        <v>899</v>
      </c>
      <c r="U100" s="25" t="s">
        <v>900</v>
      </c>
      <c r="V100" s="10"/>
    </row>
    <row r="101" spans="1:22" ht="15.6" x14ac:dyDescent="0.3">
      <c r="A101" s="25">
        <v>84</v>
      </c>
      <c r="B101" t="s">
        <v>448</v>
      </c>
      <c r="C101" t="s">
        <v>243</v>
      </c>
      <c r="D101">
        <v>389941</v>
      </c>
      <c r="E101" s="25" t="s">
        <v>23</v>
      </c>
      <c r="F101" s="25" t="s">
        <v>183</v>
      </c>
      <c r="G101" s="25" t="s">
        <v>803</v>
      </c>
      <c r="H101" s="25" t="s">
        <v>885</v>
      </c>
      <c r="I101" s="25" t="s">
        <v>898</v>
      </c>
      <c r="J101" s="25" t="s">
        <v>821</v>
      </c>
      <c r="K101" s="25" t="s">
        <v>861</v>
      </c>
      <c r="L101" s="25" t="s">
        <v>931</v>
      </c>
      <c r="M101" s="25" t="s">
        <v>1159</v>
      </c>
      <c r="N101" s="25" t="s">
        <v>821</v>
      </c>
      <c r="O101" s="25" t="s">
        <v>879</v>
      </c>
      <c r="P101" s="25" t="s">
        <v>867</v>
      </c>
      <c r="Q101" s="25" t="s">
        <v>809</v>
      </c>
      <c r="R101" s="25" t="s">
        <v>885</v>
      </c>
      <c r="S101" s="25" t="s">
        <v>843</v>
      </c>
      <c r="T101" s="25" t="s">
        <v>901</v>
      </c>
      <c r="U101" s="25" t="s">
        <v>902</v>
      </c>
      <c r="V101" s="10"/>
    </row>
    <row r="102" spans="1:22" ht="15.6" x14ac:dyDescent="0.3">
      <c r="A102" s="25">
        <v>85</v>
      </c>
      <c r="B102" t="s">
        <v>450</v>
      </c>
      <c r="C102" t="s">
        <v>266</v>
      </c>
      <c r="D102">
        <v>431791</v>
      </c>
      <c r="E102" s="25" t="s">
        <v>25</v>
      </c>
      <c r="F102" s="25" t="s">
        <v>182</v>
      </c>
      <c r="G102" s="25" t="s">
        <v>871</v>
      </c>
      <c r="H102" s="25" t="s">
        <v>809</v>
      </c>
      <c r="I102" s="25" t="s">
        <v>903</v>
      </c>
      <c r="J102" s="25" t="s">
        <v>910</v>
      </c>
      <c r="K102" s="25" t="s">
        <v>815</v>
      </c>
      <c r="L102" s="25" t="s">
        <v>818</v>
      </c>
      <c r="M102" s="25" t="s">
        <v>1167</v>
      </c>
      <c r="N102" s="25" t="s">
        <v>870</v>
      </c>
      <c r="O102" s="25" t="s">
        <v>848</v>
      </c>
      <c r="P102" s="25" t="s">
        <v>889</v>
      </c>
      <c r="Q102" s="25" t="s">
        <v>861</v>
      </c>
      <c r="R102" s="25" t="s">
        <v>903</v>
      </c>
      <c r="S102" s="25" t="s">
        <v>833</v>
      </c>
      <c r="T102" s="25" t="s">
        <v>904</v>
      </c>
      <c r="U102" s="25" t="s">
        <v>905</v>
      </c>
      <c r="V102" s="10"/>
    </row>
    <row r="103" spans="1:22" ht="15.6" x14ac:dyDescent="0.3">
      <c r="A103" s="25">
        <v>86</v>
      </c>
      <c r="B103" t="s">
        <v>441</v>
      </c>
      <c r="C103" t="s">
        <v>442</v>
      </c>
      <c r="D103">
        <v>438475</v>
      </c>
      <c r="E103" s="25" t="s">
        <v>96</v>
      </c>
      <c r="F103" s="25" t="s">
        <v>181</v>
      </c>
      <c r="G103" s="25" t="s">
        <v>802</v>
      </c>
      <c r="H103" s="25" t="s">
        <v>885</v>
      </c>
      <c r="I103" s="25" t="s">
        <v>825</v>
      </c>
      <c r="J103" s="25" t="s">
        <v>910</v>
      </c>
      <c r="K103" s="25" t="s">
        <v>815</v>
      </c>
      <c r="L103" s="25" t="s">
        <v>818</v>
      </c>
      <c r="M103" s="25" t="s">
        <v>1168</v>
      </c>
      <c r="N103" s="25" t="s">
        <v>814</v>
      </c>
      <c r="O103" s="25" t="s">
        <v>906</v>
      </c>
      <c r="P103" s="25" t="s">
        <v>867</v>
      </c>
      <c r="Q103" s="25" t="s">
        <v>786</v>
      </c>
      <c r="R103" s="25" t="s">
        <v>821</v>
      </c>
      <c r="S103" s="25" t="s">
        <v>907</v>
      </c>
      <c r="T103" s="25" t="s">
        <v>908</v>
      </c>
      <c r="U103" s="25" t="s">
        <v>909</v>
      </c>
      <c r="V103" s="10"/>
    </row>
    <row r="104" spans="1:22" ht="15.6" x14ac:dyDescent="0.3">
      <c r="A104" s="25">
        <v>87</v>
      </c>
      <c r="B104" t="s">
        <v>453</v>
      </c>
      <c r="C104" t="s">
        <v>324</v>
      </c>
      <c r="D104">
        <v>371817</v>
      </c>
      <c r="E104" s="25" t="s">
        <v>114</v>
      </c>
      <c r="F104" s="25" t="s">
        <v>181</v>
      </c>
      <c r="G104" s="25" t="s">
        <v>897</v>
      </c>
      <c r="H104" s="25" t="s">
        <v>827</v>
      </c>
      <c r="I104" s="25" t="s">
        <v>818</v>
      </c>
      <c r="J104" s="25" t="s">
        <v>919</v>
      </c>
      <c r="K104" s="25" t="s">
        <v>824</v>
      </c>
      <c r="L104" s="25" t="s">
        <v>818</v>
      </c>
      <c r="M104" s="25" t="s">
        <v>1169</v>
      </c>
      <c r="N104" s="25" t="s">
        <v>880</v>
      </c>
      <c r="O104" s="25" t="s">
        <v>897</v>
      </c>
      <c r="P104" s="25" t="s">
        <v>801</v>
      </c>
      <c r="Q104" s="25" t="s">
        <v>820</v>
      </c>
      <c r="R104" s="25" t="s">
        <v>910</v>
      </c>
      <c r="S104" s="25" t="s">
        <v>911</v>
      </c>
      <c r="T104" s="25" t="s">
        <v>912</v>
      </c>
      <c r="U104" s="25" t="s">
        <v>913</v>
      </c>
      <c r="V104" s="10"/>
    </row>
    <row r="105" spans="1:22" ht="15.6" x14ac:dyDescent="0.3">
      <c r="A105" s="25">
        <v>88</v>
      </c>
      <c r="B105" t="s">
        <v>455</v>
      </c>
      <c r="C105" t="s">
        <v>223</v>
      </c>
      <c r="D105">
        <v>400863</v>
      </c>
      <c r="E105" s="25" t="s">
        <v>12</v>
      </c>
      <c r="F105" s="25" t="s">
        <v>182</v>
      </c>
      <c r="G105" s="25" t="s">
        <v>898</v>
      </c>
      <c r="H105" s="25" t="s">
        <v>819</v>
      </c>
      <c r="I105" s="25" t="s">
        <v>875</v>
      </c>
      <c r="J105" s="25" t="s">
        <v>1170</v>
      </c>
      <c r="K105" s="25" t="s">
        <v>898</v>
      </c>
      <c r="L105" s="25" t="s">
        <v>809</v>
      </c>
      <c r="M105" s="25" t="s">
        <v>1171</v>
      </c>
      <c r="N105" s="25" t="s">
        <v>914</v>
      </c>
      <c r="O105" s="25" t="s">
        <v>880</v>
      </c>
      <c r="P105" s="25" t="s">
        <v>838</v>
      </c>
      <c r="Q105" s="25" t="s">
        <v>786</v>
      </c>
      <c r="R105" s="25" t="s">
        <v>795</v>
      </c>
      <c r="S105" s="25" t="s">
        <v>814</v>
      </c>
      <c r="T105" s="25" t="s">
        <v>864</v>
      </c>
      <c r="U105" s="25" t="s">
        <v>915</v>
      </c>
      <c r="V105" s="10"/>
    </row>
    <row r="106" spans="1:22" ht="15.6" x14ac:dyDescent="0.3">
      <c r="A106" s="25">
        <v>89</v>
      </c>
      <c r="B106" t="s">
        <v>454</v>
      </c>
      <c r="C106" t="s">
        <v>276</v>
      </c>
      <c r="D106">
        <v>493741</v>
      </c>
      <c r="E106" s="25" t="s">
        <v>95</v>
      </c>
      <c r="F106" s="25" t="s">
        <v>182</v>
      </c>
      <c r="G106" s="25" t="s">
        <v>879</v>
      </c>
      <c r="H106" s="25" t="s">
        <v>1162</v>
      </c>
      <c r="I106" s="25" t="s">
        <v>1172</v>
      </c>
      <c r="J106" s="25" t="s">
        <v>1162</v>
      </c>
      <c r="K106" s="25" t="s">
        <v>1172</v>
      </c>
      <c r="L106" s="25" t="s">
        <v>862</v>
      </c>
      <c r="M106" s="25" t="s">
        <v>1173</v>
      </c>
      <c r="N106" s="25" t="s">
        <v>889</v>
      </c>
      <c r="O106" s="25" t="s">
        <v>824</v>
      </c>
      <c r="P106" s="25" t="s">
        <v>870</v>
      </c>
      <c r="Q106" s="25" t="s">
        <v>818</v>
      </c>
      <c r="R106" s="25" t="s">
        <v>821</v>
      </c>
      <c r="S106" s="25" t="s">
        <v>916</v>
      </c>
      <c r="T106" s="25" t="s">
        <v>917</v>
      </c>
      <c r="U106" s="25" t="s">
        <v>918</v>
      </c>
      <c r="V106" s="10"/>
    </row>
    <row r="107" spans="1:22" ht="15.6" x14ac:dyDescent="0.3">
      <c r="A107" s="25">
        <v>90</v>
      </c>
      <c r="B107" t="s">
        <v>451</v>
      </c>
      <c r="C107" t="s">
        <v>265</v>
      </c>
      <c r="D107">
        <v>475304</v>
      </c>
      <c r="E107" s="25" t="s">
        <v>8</v>
      </c>
      <c r="F107" s="25" t="s">
        <v>183</v>
      </c>
      <c r="G107" s="25" t="s">
        <v>859</v>
      </c>
      <c r="H107" s="25" t="s">
        <v>910</v>
      </c>
      <c r="I107" s="25" t="s">
        <v>825</v>
      </c>
      <c r="J107" s="25" t="s">
        <v>922</v>
      </c>
      <c r="K107" s="25" t="s">
        <v>825</v>
      </c>
      <c r="L107" s="25" t="s">
        <v>861</v>
      </c>
      <c r="M107" s="25" t="s">
        <v>1174</v>
      </c>
      <c r="N107" s="25" t="s">
        <v>892</v>
      </c>
      <c r="O107" s="25" t="s">
        <v>848</v>
      </c>
      <c r="P107" s="25" t="s">
        <v>815</v>
      </c>
      <c r="Q107" s="25" t="s">
        <v>911</v>
      </c>
      <c r="R107" s="25" t="s">
        <v>919</v>
      </c>
      <c r="S107" s="25" t="s">
        <v>819</v>
      </c>
      <c r="T107" s="25" t="s">
        <v>920</v>
      </c>
      <c r="U107" s="25" t="s">
        <v>921</v>
      </c>
      <c r="V107" s="10"/>
    </row>
    <row r="108" spans="1:22" ht="15.6" x14ac:dyDescent="0.3">
      <c r="A108" s="25">
        <v>91</v>
      </c>
      <c r="B108" t="s">
        <v>489</v>
      </c>
      <c r="C108" t="s">
        <v>490</v>
      </c>
      <c r="D108">
        <v>426768</v>
      </c>
      <c r="E108" s="25" t="s">
        <v>44</v>
      </c>
      <c r="F108" s="25" t="s">
        <v>182</v>
      </c>
      <c r="G108" s="25" t="s">
        <v>874</v>
      </c>
      <c r="H108" s="25" t="s">
        <v>898</v>
      </c>
      <c r="I108" s="25" t="s">
        <v>863</v>
      </c>
      <c r="J108" s="25" t="s">
        <v>841</v>
      </c>
      <c r="K108" s="25" t="s">
        <v>1175</v>
      </c>
      <c r="L108" s="25" t="s">
        <v>821</v>
      </c>
      <c r="M108" s="25" t="s">
        <v>1176</v>
      </c>
      <c r="N108" s="25" t="s">
        <v>843</v>
      </c>
      <c r="O108" s="25" t="s">
        <v>907</v>
      </c>
      <c r="P108" s="25" t="s">
        <v>922</v>
      </c>
      <c r="Q108" s="25" t="s">
        <v>923</v>
      </c>
      <c r="R108" s="25" t="s">
        <v>818</v>
      </c>
      <c r="S108" s="25" t="s">
        <v>924</v>
      </c>
      <c r="T108" s="25" t="s">
        <v>925</v>
      </c>
      <c r="U108" s="25" t="s">
        <v>926</v>
      </c>
      <c r="V108" s="10"/>
    </row>
    <row r="109" spans="1:22" ht="15.6" x14ac:dyDescent="0.3">
      <c r="A109" s="25">
        <v>92</v>
      </c>
      <c r="B109" t="s">
        <v>457</v>
      </c>
      <c r="C109" t="s">
        <v>328</v>
      </c>
      <c r="D109">
        <v>429185</v>
      </c>
      <c r="E109" s="25" t="s">
        <v>41</v>
      </c>
      <c r="F109" s="25" t="s">
        <v>182</v>
      </c>
      <c r="G109" s="25" t="s">
        <v>1177</v>
      </c>
      <c r="H109" s="25" t="s">
        <v>1155</v>
      </c>
      <c r="I109" s="25" t="s">
        <v>907</v>
      </c>
      <c r="J109" s="25" t="s">
        <v>786</v>
      </c>
      <c r="K109" s="25" t="s">
        <v>1178</v>
      </c>
      <c r="L109" s="25" t="s">
        <v>875</v>
      </c>
      <c r="M109" s="25" t="s">
        <v>1179</v>
      </c>
      <c r="N109" s="25" t="s">
        <v>863</v>
      </c>
      <c r="O109" s="25" t="s">
        <v>878</v>
      </c>
      <c r="P109" s="25" t="s">
        <v>889</v>
      </c>
      <c r="Q109" s="25" t="s">
        <v>847</v>
      </c>
      <c r="R109" s="25" t="s">
        <v>818</v>
      </c>
      <c r="S109" s="25" t="s">
        <v>819</v>
      </c>
      <c r="T109" s="25" t="s">
        <v>927</v>
      </c>
      <c r="U109" s="25" t="s">
        <v>928</v>
      </c>
      <c r="V109" s="10"/>
    </row>
    <row r="110" spans="1:22" ht="15.6" x14ac:dyDescent="0.3">
      <c r="A110" s="25">
        <v>93</v>
      </c>
      <c r="B110" t="s">
        <v>456</v>
      </c>
      <c r="C110" t="s">
        <v>278</v>
      </c>
      <c r="D110">
        <v>493604</v>
      </c>
      <c r="E110" s="25" t="s">
        <v>10</v>
      </c>
      <c r="F110" s="25" t="s">
        <v>183</v>
      </c>
      <c r="G110" s="25" t="s">
        <v>1180</v>
      </c>
      <c r="H110" s="25" t="s">
        <v>814</v>
      </c>
      <c r="I110" s="25" t="s">
        <v>1181</v>
      </c>
      <c r="J110" s="25" t="s">
        <v>806</v>
      </c>
      <c r="K110" s="25" t="s">
        <v>859</v>
      </c>
      <c r="L110" s="25" t="s">
        <v>906</v>
      </c>
      <c r="M110" s="25" t="s">
        <v>1182</v>
      </c>
      <c r="N110" s="25" t="s">
        <v>929</v>
      </c>
      <c r="O110" s="25" t="s">
        <v>916</v>
      </c>
      <c r="P110" s="25" t="s">
        <v>930</v>
      </c>
      <c r="Q110" s="25" t="s">
        <v>931</v>
      </c>
      <c r="R110" s="25" t="s">
        <v>932</v>
      </c>
      <c r="S110" s="25" t="s">
        <v>933</v>
      </c>
      <c r="T110" s="25" t="s">
        <v>934</v>
      </c>
      <c r="U110" s="25" t="s">
        <v>935</v>
      </c>
      <c r="V110" s="10"/>
    </row>
    <row r="111" spans="1:22" ht="15.6" x14ac:dyDescent="0.3">
      <c r="A111" s="2"/>
      <c r="B111" s="11"/>
      <c r="C111" s="18"/>
      <c r="D111" s="18"/>
      <c r="E111" s="9"/>
      <c r="F111" s="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15.6" x14ac:dyDescent="0.3">
      <c r="A112" s="2"/>
      <c r="B112" s="11"/>
      <c r="C112" s="18"/>
      <c r="D112" s="18"/>
      <c r="E112" s="9"/>
      <c r="F112" s="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15.6" x14ac:dyDescent="0.3">
      <c r="A113" s="2"/>
      <c r="B113" s="11"/>
      <c r="C113" s="18"/>
      <c r="D113" s="18"/>
      <c r="E113" s="9"/>
      <c r="F113" s="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15.6" x14ac:dyDescent="0.3">
      <c r="A114" s="2"/>
      <c r="B114" s="11"/>
      <c r="C114" s="18"/>
      <c r="D114" s="18"/>
      <c r="E114" s="9"/>
      <c r="F114" s="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15.6" x14ac:dyDescent="0.3">
      <c r="A115" s="2"/>
      <c r="B115" s="11"/>
      <c r="C115" s="18"/>
      <c r="D115" s="18"/>
      <c r="E115" s="9"/>
      <c r="F115" s="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15.6" x14ac:dyDescent="0.3">
      <c r="A116" s="2"/>
      <c r="B116" s="11"/>
      <c r="C116" s="18"/>
      <c r="D116" s="18"/>
      <c r="E116" s="9"/>
      <c r="F116" s="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15.6" x14ac:dyDescent="0.3">
      <c r="A117" s="2"/>
      <c r="B117" s="11"/>
      <c r="C117" s="18"/>
      <c r="D117" s="26"/>
      <c r="E117" s="9"/>
      <c r="F117" s="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15.6" x14ac:dyDescent="0.3">
      <c r="A118" s="2"/>
      <c r="B118" s="11"/>
      <c r="C118" s="18"/>
      <c r="D118" s="18"/>
      <c r="E118" s="9"/>
      <c r="F118" s="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15.6" x14ac:dyDescent="0.3">
      <c r="A119" s="2"/>
      <c r="B119" s="11"/>
      <c r="C119" s="18"/>
      <c r="D119" s="18"/>
      <c r="E119" s="9"/>
      <c r="F119" s="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15.6" x14ac:dyDescent="0.3">
      <c r="A120" s="2"/>
      <c r="B120" s="11"/>
      <c r="C120" s="18"/>
      <c r="D120" s="18"/>
      <c r="E120" s="9"/>
      <c r="F120" s="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15.6" x14ac:dyDescent="0.3">
      <c r="A121" s="2"/>
      <c r="B121" s="11"/>
      <c r="C121" s="18"/>
      <c r="D121" s="18"/>
      <c r="E121" s="9"/>
      <c r="F121" s="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15.6" x14ac:dyDescent="0.3">
      <c r="A122" s="2"/>
      <c r="B122" s="11"/>
      <c r="C122" s="18"/>
      <c r="D122" s="18"/>
      <c r="E122" s="9"/>
      <c r="F122" s="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15.6" x14ac:dyDescent="0.3">
      <c r="A123" s="2"/>
      <c r="B123" s="11"/>
      <c r="C123" s="18"/>
      <c r="D123" s="18"/>
      <c r="E123" s="9"/>
      <c r="F123" s="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15.6" x14ac:dyDescent="0.3">
      <c r="A124" s="2"/>
      <c r="B124" s="11"/>
      <c r="C124" s="18"/>
      <c r="D124" s="18"/>
      <c r="E124" s="9"/>
      <c r="F124" s="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15.6" x14ac:dyDescent="0.3">
      <c r="A125" s="2"/>
      <c r="B125" s="11"/>
      <c r="C125" s="18"/>
      <c r="D125" s="18"/>
      <c r="E125" s="9"/>
      <c r="F125" s="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15.6" x14ac:dyDescent="0.3">
      <c r="A126" s="2"/>
      <c r="B126" s="11"/>
      <c r="C126" s="18"/>
      <c r="D126" s="18"/>
      <c r="E126" s="9"/>
      <c r="F126" s="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15.6" x14ac:dyDescent="0.3">
      <c r="A127" s="2"/>
      <c r="B127" s="11"/>
      <c r="C127" s="18"/>
      <c r="D127" s="18"/>
      <c r="E127" s="9"/>
      <c r="F127" s="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15.6" x14ac:dyDescent="0.3">
      <c r="A128" s="2"/>
      <c r="B128" s="11"/>
      <c r="C128" s="18"/>
      <c r="D128" s="18"/>
      <c r="E128" s="9"/>
      <c r="F128" s="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15.6" x14ac:dyDescent="0.3">
      <c r="A129" s="2"/>
      <c r="B129" s="11"/>
      <c r="C129" s="18"/>
      <c r="D129" s="18"/>
      <c r="E129" s="9"/>
      <c r="F129" s="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15.6" x14ac:dyDescent="0.3">
      <c r="A130" s="2"/>
      <c r="B130" s="11"/>
      <c r="C130" s="18"/>
      <c r="D130" s="18"/>
      <c r="E130" s="9"/>
      <c r="F130" s="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15.6" x14ac:dyDescent="0.3">
      <c r="A131" s="2"/>
      <c r="B131" s="11"/>
      <c r="C131" s="18"/>
      <c r="D131" s="18"/>
      <c r="E131" s="9"/>
      <c r="F131" s="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15.6" x14ac:dyDescent="0.3">
      <c r="A132" s="2"/>
      <c r="B132" s="11"/>
      <c r="C132" s="18"/>
      <c r="D132" s="18"/>
      <c r="E132" s="9"/>
      <c r="F132" s="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15.6" x14ac:dyDescent="0.3">
      <c r="A133" s="2"/>
      <c r="B133" s="11"/>
      <c r="C133" s="18"/>
      <c r="D133" s="18"/>
      <c r="E133" s="9"/>
      <c r="F133" s="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15.6" x14ac:dyDescent="0.3">
      <c r="A134" s="2"/>
      <c r="B134" s="11"/>
      <c r="C134" s="18"/>
      <c r="D134" s="18"/>
      <c r="E134" s="9"/>
      <c r="F134" s="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15.6" x14ac:dyDescent="0.3">
      <c r="A135" s="2"/>
      <c r="B135" s="11"/>
      <c r="C135" s="18"/>
      <c r="D135" s="18"/>
      <c r="E135" s="9"/>
      <c r="F135" s="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15.6" x14ac:dyDescent="0.3">
      <c r="A136" s="2"/>
      <c r="B136" s="11"/>
      <c r="C136" s="18"/>
      <c r="D136" s="27"/>
      <c r="E136" s="9"/>
      <c r="F136" s="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15.6" x14ac:dyDescent="0.3">
      <c r="A137" s="2"/>
      <c r="B137" s="11"/>
      <c r="C137" s="18"/>
      <c r="D137" s="18"/>
      <c r="E137" s="9"/>
      <c r="F137" s="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15.6" x14ac:dyDescent="0.3">
      <c r="A138" s="2"/>
      <c r="B138" s="11"/>
      <c r="C138" s="18"/>
      <c r="D138" s="18"/>
      <c r="E138" s="9"/>
      <c r="F138" s="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15.6" x14ac:dyDescent="0.3">
      <c r="A139" s="2"/>
      <c r="B139" s="11"/>
      <c r="C139" s="18"/>
      <c r="D139" s="18"/>
      <c r="E139" s="9"/>
      <c r="F139" s="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15.6" x14ac:dyDescent="0.3">
      <c r="A140" s="2"/>
      <c r="B140" s="11"/>
      <c r="C140" s="18"/>
      <c r="D140" s="18"/>
      <c r="E140" s="9"/>
      <c r="F140" s="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15.6" x14ac:dyDescent="0.3">
      <c r="A141" s="2"/>
      <c r="B141" s="11"/>
      <c r="C141" s="18"/>
      <c r="D141" s="18"/>
      <c r="E141" s="9"/>
      <c r="F141" s="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15.6" x14ac:dyDescent="0.3">
      <c r="A142" s="2"/>
      <c r="B142" s="11"/>
      <c r="C142" s="18"/>
      <c r="D142" s="18"/>
      <c r="E142" s="9"/>
      <c r="F142" s="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15.6" x14ac:dyDescent="0.3">
      <c r="A143" s="2"/>
      <c r="B143" s="11"/>
      <c r="C143" s="18"/>
      <c r="D143" s="18"/>
      <c r="E143" s="9"/>
      <c r="F143" s="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15.6" x14ac:dyDescent="0.3">
      <c r="A144" s="2"/>
      <c r="B144" s="11"/>
      <c r="C144" s="18"/>
      <c r="D144" s="18"/>
      <c r="E144" s="9"/>
      <c r="F144" s="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15.6" x14ac:dyDescent="0.3">
      <c r="A145" s="2"/>
      <c r="B145" s="11"/>
      <c r="C145" s="18"/>
      <c r="D145" s="18"/>
      <c r="E145" s="9"/>
      <c r="F145" s="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15.6" x14ac:dyDescent="0.3">
      <c r="A146" s="2"/>
      <c r="B146" s="11"/>
      <c r="C146" s="18"/>
      <c r="D146" s="18"/>
      <c r="E146" s="9"/>
      <c r="F146" s="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15.6" x14ac:dyDescent="0.3">
      <c r="A147" s="2"/>
      <c r="B147" s="11"/>
      <c r="C147" s="18"/>
      <c r="D147" s="18"/>
      <c r="E147" s="9"/>
      <c r="F147" s="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15.6" x14ac:dyDescent="0.3">
      <c r="A148" s="2"/>
      <c r="B148" s="11"/>
      <c r="C148" s="18"/>
      <c r="D148" s="18"/>
      <c r="E148" s="9"/>
      <c r="F148" s="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15.6" x14ac:dyDescent="0.3">
      <c r="A149" s="2"/>
      <c r="B149" s="11"/>
      <c r="C149" s="18"/>
      <c r="D149" s="18"/>
      <c r="E149" s="9"/>
      <c r="F149" s="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15.6" x14ac:dyDescent="0.3">
      <c r="A150" s="2"/>
      <c r="B150" s="11"/>
      <c r="C150" s="18"/>
      <c r="D150" s="18"/>
      <c r="E150" s="9"/>
      <c r="F150" s="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15.6" x14ac:dyDescent="0.3">
      <c r="A151" s="2"/>
      <c r="B151" s="11"/>
      <c r="C151" s="18"/>
      <c r="D151" s="18"/>
      <c r="E151" s="9"/>
      <c r="F151" s="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15.6" x14ac:dyDescent="0.3">
      <c r="A152" s="2"/>
      <c r="B152" s="11"/>
      <c r="C152" s="18"/>
      <c r="D152" s="18"/>
      <c r="E152" s="9"/>
      <c r="F152" s="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15.6" x14ac:dyDescent="0.3">
      <c r="A153" s="2"/>
      <c r="B153" s="11"/>
      <c r="C153" s="18"/>
      <c r="D153" s="18"/>
      <c r="E153" s="9"/>
      <c r="F153" s="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15.6" x14ac:dyDescent="0.3">
      <c r="A154" s="2"/>
      <c r="B154" s="11"/>
      <c r="C154" s="18"/>
      <c r="D154" s="18"/>
      <c r="E154" s="9"/>
      <c r="F154" s="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15.6" x14ac:dyDescent="0.3">
      <c r="A155" s="2"/>
      <c r="B155" s="11"/>
      <c r="C155" s="18"/>
      <c r="D155" s="18"/>
      <c r="E155" s="2"/>
      <c r="F155" s="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15.6" x14ac:dyDescent="0.3">
      <c r="A156" s="2"/>
      <c r="B156" s="11"/>
      <c r="C156" s="18"/>
      <c r="D156" s="18"/>
      <c r="E156" s="9"/>
      <c r="F156" s="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15.6" x14ac:dyDescent="0.3">
      <c r="A157" s="2"/>
      <c r="B157" s="11"/>
      <c r="C157" s="18"/>
      <c r="D157" s="18"/>
      <c r="E157" s="9"/>
      <c r="F157" s="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15.6" x14ac:dyDescent="0.3">
      <c r="A158" s="2"/>
      <c r="B158" s="11"/>
      <c r="C158" s="18"/>
      <c r="D158" s="18"/>
      <c r="E158" s="9"/>
      <c r="F158" s="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15.6" x14ac:dyDescent="0.3">
      <c r="A159" s="2"/>
      <c r="B159" s="11"/>
      <c r="C159" s="18"/>
      <c r="D159" s="18"/>
      <c r="E159" s="9"/>
      <c r="F159" s="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15.6" x14ac:dyDescent="0.3">
      <c r="A160" s="2"/>
      <c r="B160" s="11"/>
      <c r="C160" s="18"/>
      <c r="D160" s="18"/>
      <c r="E160" s="9"/>
      <c r="F160" s="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15.6" x14ac:dyDescent="0.3">
      <c r="A161" s="2"/>
      <c r="B161" s="11"/>
      <c r="C161" s="18"/>
      <c r="D161" s="18"/>
      <c r="E161" s="9"/>
      <c r="F161" s="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15.6" x14ac:dyDescent="0.3">
      <c r="A162" s="2"/>
      <c r="B162" s="11"/>
      <c r="C162" s="18"/>
      <c r="D162" s="18"/>
      <c r="E162" s="9"/>
      <c r="F162" s="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15.6" x14ac:dyDescent="0.3">
      <c r="A163" s="2"/>
      <c r="B163" s="11"/>
      <c r="C163" s="18"/>
      <c r="D163" s="18"/>
      <c r="E163" s="9"/>
      <c r="F163" s="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15.6" x14ac:dyDescent="0.3">
      <c r="A164" s="2"/>
      <c r="B164" s="11"/>
      <c r="C164" s="18"/>
      <c r="D164" s="18"/>
      <c r="E164" s="9"/>
      <c r="F164" s="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15.6" x14ac:dyDescent="0.3">
      <c r="A165" s="2"/>
      <c r="B165" s="11"/>
      <c r="C165" s="18"/>
      <c r="D165" s="18"/>
      <c r="E165" s="9"/>
      <c r="F165" s="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15.6" x14ac:dyDescent="0.3">
      <c r="A166" s="2"/>
      <c r="B166" s="11"/>
      <c r="C166" s="18"/>
      <c r="D166" s="18"/>
      <c r="E166" s="9"/>
      <c r="F166" s="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15.6" x14ac:dyDescent="0.3">
      <c r="A167" s="2"/>
      <c r="B167" s="11"/>
      <c r="C167" s="18"/>
      <c r="D167" s="18"/>
      <c r="E167" s="9"/>
      <c r="F167" s="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15.6" x14ac:dyDescent="0.3">
      <c r="A168" s="2"/>
      <c r="B168" s="11"/>
      <c r="C168" s="18"/>
      <c r="D168" s="18"/>
      <c r="E168" s="9"/>
      <c r="F168" s="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15.6" x14ac:dyDescent="0.3">
      <c r="A169" s="2"/>
    </row>
  </sheetData>
  <sortState xmlns:xlrd2="http://schemas.microsoft.com/office/spreadsheetml/2017/richdata2" ref="A18:V25">
    <sortCondition descending="1" ref="V18:V25"/>
  </sortState>
  <printOptions horizontalCentered="1"/>
  <pageMargins left="0" right="0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7"/>
  <sheetViews>
    <sheetView workbookViewId="0">
      <selection activeCell="A25" sqref="A25"/>
    </sheetView>
  </sheetViews>
  <sheetFormatPr defaultRowHeight="15.6" x14ac:dyDescent="0.3"/>
  <cols>
    <col min="1" max="1" width="7.6640625" customWidth="1"/>
    <col min="2" max="2" width="14.44140625" bestFit="1" customWidth="1"/>
    <col min="3" max="3" width="11.109375" bestFit="1" customWidth="1"/>
    <col min="4" max="4" width="7" bestFit="1" customWidth="1"/>
    <col min="5" max="5" width="7.33203125" bestFit="1" customWidth="1"/>
    <col min="6" max="6" width="5.6640625" bestFit="1" customWidth="1"/>
    <col min="7" max="12" width="5.5546875" style="2" hidden="1" customWidth="1"/>
    <col min="13" max="13" width="5.5546875" style="2" bestFit="1" customWidth="1"/>
    <col min="14" max="19" width="7" style="2" hidden="1" customWidth="1"/>
    <col min="20" max="20" width="7" style="2" bestFit="1" customWidth="1"/>
    <col min="21" max="21" width="11.44140625" style="2" bestFit="1" customWidth="1"/>
    <col min="22" max="22" width="7" style="2" bestFit="1" customWidth="1"/>
    <col min="23" max="30" width="8.88671875" style="2"/>
  </cols>
  <sheetData>
    <row r="1" spans="1:30" ht="17.399999999999999" x14ac:dyDescent="0.3">
      <c r="A1" s="1" t="s">
        <v>375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30" ht="17.399999999999999" x14ac:dyDescent="0.3">
      <c r="A2" s="1" t="s">
        <v>163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30" ht="17.399999999999999" x14ac:dyDescent="0.3">
      <c r="A3" s="1" t="s">
        <v>284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0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  <c r="AD4" s="16"/>
    </row>
    <row r="5" spans="1:30" s="17" customFormat="1" ht="17.399999999999999" x14ac:dyDescent="0.3">
      <c r="A5" s="14" t="s">
        <v>168</v>
      </c>
      <c r="B5" s="1"/>
      <c r="C5" s="1"/>
      <c r="D5" s="1"/>
      <c r="E5" s="14" t="s">
        <v>1558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5">
        <v>1255.5</v>
      </c>
      <c r="V5" s="20"/>
      <c r="W5" s="16"/>
      <c r="X5" s="16"/>
      <c r="Y5" s="16"/>
      <c r="Z5" s="16"/>
      <c r="AA5" s="16"/>
      <c r="AB5" s="16"/>
      <c r="AC5" s="16"/>
      <c r="AD5" s="16"/>
    </row>
    <row r="6" spans="1:30" s="17" customFormat="1" ht="17.399999999999999" x14ac:dyDescent="0.3">
      <c r="A6" s="14" t="s">
        <v>169</v>
      </c>
      <c r="B6" s="1"/>
      <c r="C6" s="1"/>
      <c r="D6" s="1"/>
      <c r="E6" s="14" t="s">
        <v>1551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5">
        <v>1254.8</v>
      </c>
      <c r="V6" s="20"/>
      <c r="W6" s="16"/>
      <c r="X6" s="16"/>
      <c r="Y6" s="16"/>
      <c r="Z6" s="16"/>
      <c r="AA6" s="16"/>
      <c r="AB6" s="16"/>
      <c r="AC6" s="16"/>
      <c r="AD6" s="16"/>
    </row>
    <row r="7" spans="1:30" s="17" customFormat="1" ht="17.399999999999999" x14ac:dyDescent="0.3">
      <c r="A7" s="14" t="s">
        <v>170</v>
      </c>
      <c r="B7" s="1"/>
      <c r="C7" s="1"/>
      <c r="D7" s="1"/>
      <c r="E7" s="14" t="s">
        <v>1559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5">
        <v>1257.7</v>
      </c>
      <c r="V7" s="20"/>
      <c r="W7" s="16"/>
      <c r="X7" s="16"/>
      <c r="Y7" s="16"/>
      <c r="Z7" s="16"/>
      <c r="AA7" s="16"/>
      <c r="AB7" s="16"/>
      <c r="AC7" s="16"/>
      <c r="AD7" s="16"/>
    </row>
    <row r="8" spans="1:30" s="17" customFormat="1" ht="17.399999999999999" x14ac:dyDescent="0.3">
      <c r="A8" s="14"/>
      <c r="B8" s="1"/>
      <c r="C8" s="1"/>
      <c r="D8" s="1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5"/>
      <c r="V8" s="20"/>
      <c r="W8" s="16"/>
      <c r="X8" s="16"/>
      <c r="Y8" s="16"/>
      <c r="Z8" s="16"/>
      <c r="AA8" s="16"/>
      <c r="AB8" s="16"/>
      <c r="AC8" s="16"/>
      <c r="AD8" s="16"/>
    </row>
    <row r="9" spans="1:30" s="17" customFormat="1" ht="17.399999999999999" x14ac:dyDescent="0.3">
      <c r="A9" s="14" t="s">
        <v>171</v>
      </c>
      <c r="B9" s="1"/>
      <c r="C9" s="1"/>
      <c r="D9" s="1"/>
      <c r="E9" s="14" t="s">
        <v>1552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5">
        <v>1247.0999999999999</v>
      </c>
      <c r="V9" s="20"/>
      <c r="W9" s="16"/>
      <c r="X9" s="16"/>
      <c r="Y9" s="16"/>
      <c r="Z9" s="16"/>
      <c r="AA9" s="16"/>
      <c r="AB9" s="16"/>
      <c r="AC9" s="16"/>
      <c r="AD9" s="16"/>
    </row>
    <row r="10" spans="1:30" s="17" customFormat="1" ht="17.399999999999999" x14ac:dyDescent="0.3">
      <c r="A10" s="14" t="s">
        <v>173</v>
      </c>
      <c r="B10" s="1"/>
      <c r="C10" s="1"/>
      <c r="D10" s="1"/>
      <c r="E10" s="14" t="s">
        <v>1553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5">
        <v>1245</v>
      </c>
      <c r="V10" s="20"/>
      <c r="W10" s="16"/>
      <c r="X10" s="16"/>
      <c r="Y10" s="16"/>
      <c r="Z10" s="16"/>
      <c r="AA10" s="16"/>
      <c r="AB10" s="16"/>
      <c r="AC10" s="16"/>
      <c r="AD10" s="16"/>
    </row>
    <row r="11" spans="1:30" s="17" customFormat="1" ht="17.399999999999999" x14ac:dyDescent="0.3">
      <c r="A11" s="14" t="s">
        <v>174</v>
      </c>
      <c r="B11" s="1"/>
      <c r="C11" s="1"/>
      <c r="D11" s="1"/>
      <c r="E11" s="14" t="s">
        <v>1554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5">
        <v>1242.9000000000001</v>
      </c>
      <c r="V11" s="20"/>
      <c r="W11" s="16"/>
      <c r="X11" s="16"/>
      <c r="Y11" s="16"/>
      <c r="Z11" s="16"/>
      <c r="AA11" s="16"/>
      <c r="AB11" s="16"/>
      <c r="AC11" s="16"/>
      <c r="AD11" s="16"/>
    </row>
    <row r="12" spans="1:30" s="17" customFormat="1" ht="17.399999999999999" x14ac:dyDescent="0.3">
      <c r="A12" s="14"/>
      <c r="B12" s="1"/>
      <c r="C12" s="1"/>
      <c r="D12" s="1"/>
      <c r="V12" s="20"/>
      <c r="W12" s="16"/>
      <c r="X12" s="16"/>
      <c r="Y12" s="16"/>
      <c r="Z12" s="16"/>
      <c r="AA12" s="16"/>
      <c r="AB12" s="16"/>
      <c r="AC12" s="16"/>
      <c r="AD12" s="16"/>
    </row>
    <row r="13" spans="1:30" s="17" customFormat="1" ht="17.399999999999999" x14ac:dyDescent="0.3">
      <c r="A13" s="14" t="s">
        <v>172</v>
      </c>
      <c r="B13" s="1"/>
      <c r="C13" s="1"/>
      <c r="D13" s="1"/>
      <c r="E13" s="14" t="s">
        <v>1555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5">
        <v>1244</v>
      </c>
      <c r="V13" s="20"/>
      <c r="W13" s="16"/>
      <c r="X13" s="16"/>
      <c r="Y13" s="16"/>
      <c r="Z13" s="16"/>
      <c r="AA13" s="16"/>
      <c r="AB13" s="16"/>
      <c r="AC13" s="16"/>
      <c r="AD13" s="16"/>
    </row>
    <row r="14" spans="1:30" s="17" customFormat="1" ht="17.399999999999999" x14ac:dyDescent="0.3">
      <c r="A14" s="14" t="s">
        <v>175</v>
      </c>
      <c r="B14" s="1"/>
      <c r="C14" s="1"/>
      <c r="D14" s="1"/>
      <c r="E14" s="14" t="s">
        <v>1556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5">
        <v>1236.5</v>
      </c>
      <c r="V14" s="20"/>
      <c r="W14" s="10"/>
      <c r="X14" s="16"/>
      <c r="Y14" s="16"/>
      <c r="Z14" s="16"/>
      <c r="AA14" s="16"/>
      <c r="AB14" s="16"/>
      <c r="AC14" s="16"/>
      <c r="AD14" s="16"/>
    </row>
    <row r="15" spans="1:30" s="17" customFormat="1" ht="17.399999999999999" x14ac:dyDescent="0.3">
      <c r="A15" s="14" t="s">
        <v>176</v>
      </c>
      <c r="B15" s="1"/>
      <c r="C15" s="1"/>
      <c r="D15" s="1"/>
      <c r="E15" s="14" t="s">
        <v>177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5">
        <v>1233.4000000000001</v>
      </c>
      <c r="V15" s="20"/>
      <c r="W15" s="10"/>
      <c r="X15" s="16"/>
      <c r="Y15" s="16"/>
      <c r="Z15" s="16"/>
      <c r="AA15" s="16"/>
      <c r="AB15" s="16"/>
      <c r="AC15" s="16"/>
      <c r="AD15" s="16"/>
    </row>
    <row r="16" spans="1:30" s="17" customFormat="1" ht="17.399999999999999" x14ac:dyDescent="0.3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  <c r="AD16" s="16"/>
    </row>
    <row r="17" spans="1:30" s="15" customFormat="1" ht="18" x14ac:dyDescent="0.35">
      <c r="A17" s="30" t="s">
        <v>159</v>
      </c>
      <c r="B17" s="30" t="s">
        <v>376</v>
      </c>
      <c r="C17" s="30" t="s">
        <v>1</v>
      </c>
      <c r="D17" s="30" t="s">
        <v>377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/>
      <c r="X17" s="13"/>
      <c r="Y17" s="13"/>
      <c r="Z17" s="13"/>
      <c r="AA17" s="13"/>
      <c r="AB17" s="13"/>
      <c r="AC17" s="13"/>
      <c r="AD17" s="13"/>
    </row>
    <row r="18" spans="1:30" ht="16.95" customHeight="1" x14ac:dyDescent="0.3">
      <c r="A18" s="25">
        <v>1</v>
      </c>
      <c r="B18" t="s">
        <v>548</v>
      </c>
      <c r="C18" t="s">
        <v>145</v>
      </c>
      <c r="D18" s="25">
        <v>347836</v>
      </c>
      <c r="E18" s="25" t="s">
        <v>87</v>
      </c>
      <c r="F18" s="25" t="s">
        <v>181</v>
      </c>
      <c r="G18" s="34" t="s">
        <v>1027</v>
      </c>
      <c r="H18" s="34" t="s">
        <v>808</v>
      </c>
      <c r="I18" s="34" t="s">
        <v>1023</v>
      </c>
      <c r="J18" s="34" t="s">
        <v>1193</v>
      </c>
      <c r="K18" s="34" t="s">
        <v>1030</v>
      </c>
      <c r="L18" s="34" t="s">
        <v>1006</v>
      </c>
      <c r="M18" s="34" t="s">
        <v>1194</v>
      </c>
      <c r="N18" s="34" t="s">
        <v>1195</v>
      </c>
      <c r="O18" s="34" t="s">
        <v>1014</v>
      </c>
      <c r="P18" s="34" t="s">
        <v>1012</v>
      </c>
      <c r="Q18" s="34" t="s">
        <v>1015</v>
      </c>
      <c r="R18" s="34" t="s">
        <v>1021</v>
      </c>
      <c r="S18" s="34" t="s">
        <v>1012</v>
      </c>
      <c r="T18" s="34" t="s">
        <v>1196</v>
      </c>
      <c r="U18" s="34" t="s">
        <v>1197</v>
      </c>
      <c r="V18" s="34">
        <v>251.2</v>
      </c>
    </row>
    <row r="19" spans="1:30" ht="16.95" customHeight="1" x14ac:dyDescent="0.3">
      <c r="A19" s="25">
        <v>2</v>
      </c>
      <c r="B19" t="s">
        <v>555</v>
      </c>
      <c r="C19" t="s">
        <v>48</v>
      </c>
      <c r="D19" s="25">
        <v>332586</v>
      </c>
      <c r="E19" s="25" t="s">
        <v>20</v>
      </c>
      <c r="F19" s="25" t="s">
        <v>182</v>
      </c>
      <c r="G19" s="34" t="s">
        <v>1039</v>
      </c>
      <c r="H19" s="34" t="s">
        <v>1045</v>
      </c>
      <c r="I19" s="34" t="s">
        <v>1188</v>
      </c>
      <c r="J19" s="34" t="s">
        <v>808</v>
      </c>
      <c r="K19" s="34" t="s">
        <v>1006</v>
      </c>
      <c r="L19" s="34" t="s">
        <v>1008</v>
      </c>
      <c r="M19" s="34" t="s">
        <v>1201</v>
      </c>
      <c r="N19" s="34" t="s">
        <v>1022</v>
      </c>
      <c r="O19" s="34" t="s">
        <v>1014</v>
      </c>
      <c r="P19" s="34" t="s">
        <v>1013</v>
      </c>
      <c r="Q19" s="34" t="s">
        <v>1019</v>
      </c>
      <c r="R19" s="34" t="s">
        <v>1198</v>
      </c>
      <c r="S19" s="34" t="s">
        <v>1028</v>
      </c>
      <c r="T19" s="34" t="s">
        <v>1202</v>
      </c>
      <c r="U19" s="34" t="s">
        <v>1203</v>
      </c>
      <c r="V19" s="34">
        <v>250</v>
      </c>
    </row>
    <row r="20" spans="1:30" ht="16.95" customHeight="1" x14ac:dyDescent="0.3">
      <c r="A20" s="25">
        <v>3</v>
      </c>
      <c r="B20" t="s">
        <v>546</v>
      </c>
      <c r="C20" t="s">
        <v>112</v>
      </c>
      <c r="D20" s="25">
        <v>335242</v>
      </c>
      <c r="E20" s="25" t="s">
        <v>28</v>
      </c>
      <c r="F20" s="25" t="s">
        <v>181</v>
      </c>
      <c r="G20" s="34" t="s">
        <v>1013</v>
      </c>
      <c r="H20" s="34" t="s">
        <v>1014</v>
      </c>
      <c r="I20" s="34" t="s">
        <v>1012</v>
      </c>
      <c r="J20" s="34" t="s">
        <v>1022</v>
      </c>
      <c r="K20" s="34" t="s">
        <v>1022</v>
      </c>
      <c r="L20" s="34" t="s">
        <v>1188</v>
      </c>
      <c r="M20" s="34" t="s">
        <v>1189</v>
      </c>
      <c r="N20" s="34" t="s">
        <v>1010</v>
      </c>
      <c r="O20" s="34" t="s">
        <v>1015</v>
      </c>
      <c r="P20" s="34" t="s">
        <v>1028</v>
      </c>
      <c r="Q20" s="34" t="s">
        <v>1010</v>
      </c>
      <c r="R20" s="34" t="s">
        <v>789</v>
      </c>
      <c r="S20" s="34" t="s">
        <v>1190</v>
      </c>
      <c r="T20" s="34" t="s">
        <v>1191</v>
      </c>
      <c r="U20" s="34" t="s">
        <v>1192</v>
      </c>
      <c r="V20" s="34">
        <v>228.2</v>
      </c>
    </row>
    <row r="21" spans="1:30" ht="16.95" customHeight="1" x14ac:dyDescent="0.3">
      <c r="A21" s="25">
        <v>4</v>
      </c>
      <c r="B21" t="s">
        <v>550</v>
      </c>
      <c r="C21" t="s">
        <v>123</v>
      </c>
      <c r="D21" s="25">
        <v>339877</v>
      </c>
      <c r="E21" s="25" t="s">
        <v>10</v>
      </c>
      <c r="F21" s="25" t="s">
        <v>181</v>
      </c>
      <c r="G21" s="34" t="s">
        <v>1029</v>
      </c>
      <c r="H21" s="34" t="s">
        <v>1027</v>
      </c>
      <c r="I21" s="34" t="s">
        <v>1022</v>
      </c>
      <c r="J21" s="34" t="s">
        <v>1035</v>
      </c>
      <c r="K21" s="34" t="s">
        <v>1005</v>
      </c>
      <c r="L21" s="34" t="s">
        <v>1027</v>
      </c>
      <c r="M21" s="34" t="s">
        <v>1024</v>
      </c>
      <c r="N21" s="34" t="s">
        <v>1012</v>
      </c>
      <c r="O21" s="34" t="s">
        <v>1198</v>
      </c>
      <c r="P21" s="34" t="s">
        <v>1030</v>
      </c>
      <c r="Q21" s="34" t="s">
        <v>1040</v>
      </c>
      <c r="R21" s="34" t="s">
        <v>1006</v>
      </c>
      <c r="S21" s="34" t="s">
        <v>1027</v>
      </c>
      <c r="T21" s="34" t="s">
        <v>1199</v>
      </c>
      <c r="U21" s="34" t="s">
        <v>1200</v>
      </c>
      <c r="V21" s="34">
        <v>207.5</v>
      </c>
    </row>
    <row r="22" spans="1:30" ht="16.95" customHeight="1" x14ac:dyDescent="0.3">
      <c r="A22" s="25">
        <v>5</v>
      </c>
      <c r="B22" t="s">
        <v>547</v>
      </c>
      <c r="C22" t="s">
        <v>122</v>
      </c>
      <c r="D22" s="25">
        <v>281932</v>
      </c>
      <c r="E22" s="25" t="s">
        <v>8</v>
      </c>
      <c r="F22" s="25" t="s">
        <v>181</v>
      </c>
      <c r="G22" s="34" t="s">
        <v>1210</v>
      </c>
      <c r="H22" s="34" t="s">
        <v>1011</v>
      </c>
      <c r="I22" s="34" t="s">
        <v>1012</v>
      </c>
      <c r="J22" s="34" t="s">
        <v>1030</v>
      </c>
      <c r="K22" s="34" t="s">
        <v>1005</v>
      </c>
      <c r="L22" s="34" t="s">
        <v>1013</v>
      </c>
      <c r="M22" s="34" t="s">
        <v>1211</v>
      </c>
      <c r="N22" s="34" t="s">
        <v>808</v>
      </c>
      <c r="O22" s="34" t="s">
        <v>1006</v>
      </c>
      <c r="P22" s="34" t="s">
        <v>1036</v>
      </c>
      <c r="Q22" s="34" t="s">
        <v>1043</v>
      </c>
      <c r="R22" s="34" t="s">
        <v>1043</v>
      </c>
      <c r="S22" s="34" t="s">
        <v>1057</v>
      </c>
      <c r="T22" s="34" t="s">
        <v>1212</v>
      </c>
      <c r="U22" s="34" t="s">
        <v>1213</v>
      </c>
      <c r="V22" s="34">
        <v>185.8</v>
      </c>
    </row>
    <row r="23" spans="1:30" ht="16.95" customHeight="1" x14ac:dyDescent="0.3">
      <c r="A23" s="25">
        <v>6</v>
      </c>
      <c r="B23" t="s">
        <v>393</v>
      </c>
      <c r="C23" t="s">
        <v>120</v>
      </c>
      <c r="D23" s="25">
        <v>301932</v>
      </c>
      <c r="E23" s="25" t="s">
        <v>27</v>
      </c>
      <c r="F23" s="25" t="s">
        <v>181</v>
      </c>
      <c r="G23" s="34" t="s">
        <v>1009</v>
      </c>
      <c r="H23" s="34" t="s">
        <v>1035</v>
      </c>
      <c r="I23" s="34" t="s">
        <v>796</v>
      </c>
      <c r="J23" s="34" t="s">
        <v>1022</v>
      </c>
      <c r="K23" s="34" t="s">
        <v>1029</v>
      </c>
      <c r="L23" s="34" t="s">
        <v>1036</v>
      </c>
      <c r="M23" s="34" t="s">
        <v>1204</v>
      </c>
      <c r="N23" s="34" t="s">
        <v>1057</v>
      </c>
      <c r="O23" s="34" t="s">
        <v>1018</v>
      </c>
      <c r="P23" s="34" t="s">
        <v>1029</v>
      </c>
      <c r="Q23" s="34" t="s">
        <v>1205</v>
      </c>
      <c r="R23" s="34" t="s">
        <v>1022</v>
      </c>
      <c r="S23" s="34" t="s">
        <v>1018</v>
      </c>
      <c r="T23" s="34" t="s">
        <v>1206</v>
      </c>
      <c r="U23" s="34" t="s">
        <v>1207</v>
      </c>
      <c r="V23" s="34">
        <v>164.4</v>
      </c>
    </row>
    <row r="24" spans="1:30" ht="16.95" customHeight="1" x14ac:dyDescent="0.3">
      <c r="A24" s="25">
        <v>7</v>
      </c>
      <c r="B24" t="s">
        <v>554</v>
      </c>
      <c r="C24" t="s">
        <v>158</v>
      </c>
      <c r="D24" s="25">
        <v>231282</v>
      </c>
      <c r="E24" s="25" t="s">
        <v>10</v>
      </c>
      <c r="F24" s="25" t="s">
        <v>181</v>
      </c>
      <c r="G24" s="34" t="s">
        <v>793</v>
      </c>
      <c r="H24" s="34" t="s">
        <v>1006</v>
      </c>
      <c r="I24" s="34" t="s">
        <v>1040</v>
      </c>
      <c r="J24" s="34" t="s">
        <v>808</v>
      </c>
      <c r="K24" s="34" t="s">
        <v>1006</v>
      </c>
      <c r="L24" s="34" t="s">
        <v>1030</v>
      </c>
      <c r="M24" s="34" t="s">
        <v>1214</v>
      </c>
      <c r="N24" s="34" t="s">
        <v>1026</v>
      </c>
      <c r="O24" s="34" t="s">
        <v>1011</v>
      </c>
      <c r="P24" s="34" t="s">
        <v>1005</v>
      </c>
      <c r="Q24" s="34" t="s">
        <v>1020</v>
      </c>
      <c r="R24" s="34" t="s">
        <v>1028</v>
      </c>
      <c r="S24" s="34" t="s">
        <v>1036</v>
      </c>
      <c r="T24" s="34" t="s">
        <v>1215</v>
      </c>
      <c r="U24" s="34" t="s">
        <v>1216</v>
      </c>
      <c r="V24" s="34">
        <v>143.6</v>
      </c>
    </row>
    <row r="25" spans="1:30" ht="16.95" customHeight="1" x14ac:dyDescent="0.3">
      <c r="A25" s="25">
        <v>8</v>
      </c>
      <c r="B25" t="s">
        <v>557</v>
      </c>
      <c r="C25" t="s">
        <v>164</v>
      </c>
      <c r="D25" s="25">
        <v>372331</v>
      </c>
      <c r="E25" s="25" t="s">
        <v>14</v>
      </c>
      <c r="F25" s="25" t="s">
        <v>181</v>
      </c>
      <c r="G25" s="34" t="s">
        <v>793</v>
      </c>
      <c r="H25" s="34" t="s">
        <v>1011</v>
      </c>
      <c r="I25" s="34" t="s">
        <v>793</v>
      </c>
      <c r="J25" s="34" t="s">
        <v>1012</v>
      </c>
      <c r="K25" s="34" t="s">
        <v>1018</v>
      </c>
      <c r="L25" s="34" t="s">
        <v>1013</v>
      </c>
      <c r="M25" s="34" t="s">
        <v>939</v>
      </c>
      <c r="N25" s="34" t="s">
        <v>1026</v>
      </c>
      <c r="O25" s="34" t="s">
        <v>1012</v>
      </c>
      <c r="P25" s="34" t="s">
        <v>1023</v>
      </c>
      <c r="Q25" s="34" t="s">
        <v>789</v>
      </c>
      <c r="R25" s="34" t="s">
        <v>1018</v>
      </c>
      <c r="S25" s="34" t="s">
        <v>1035</v>
      </c>
      <c r="T25" s="34" t="s">
        <v>1208</v>
      </c>
      <c r="U25" s="34" t="s">
        <v>1209</v>
      </c>
      <c r="V25" s="34">
        <v>122.2</v>
      </c>
    </row>
    <row r="26" spans="1:30" ht="16.95" customHeight="1" x14ac:dyDescent="0.3">
      <c r="A26" s="25">
        <v>9</v>
      </c>
      <c r="B26" t="s">
        <v>552</v>
      </c>
      <c r="C26" t="s">
        <v>156</v>
      </c>
      <c r="D26" s="25">
        <v>323301</v>
      </c>
      <c r="E26" s="25" t="s">
        <v>38</v>
      </c>
      <c r="F26" s="25" t="s">
        <v>181</v>
      </c>
      <c r="G26" s="34" t="s">
        <v>1014</v>
      </c>
      <c r="H26" s="34" t="s">
        <v>1021</v>
      </c>
      <c r="I26" s="34" t="s">
        <v>1045</v>
      </c>
      <c r="J26" s="34" t="s">
        <v>1015</v>
      </c>
      <c r="K26" s="34" t="s">
        <v>1030</v>
      </c>
      <c r="L26" s="34" t="s">
        <v>1010</v>
      </c>
      <c r="M26" s="34" t="s">
        <v>1217</v>
      </c>
      <c r="N26" s="34" t="s">
        <v>1027</v>
      </c>
      <c r="O26" s="34" t="s">
        <v>1057</v>
      </c>
      <c r="P26" s="34" t="s">
        <v>1029</v>
      </c>
      <c r="Q26" s="34" t="s">
        <v>1030</v>
      </c>
      <c r="R26" s="34" t="s">
        <v>796</v>
      </c>
      <c r="S26" s="34" t="s">
        <v>1036</v>
      </c>
      <c r="T26" s="34" t="s">
        <v>1033</v>
      </c>
      <c r="U26" s="34" t="s">
        <v>1216</v>
      </c>
      <c r="V26" s="34"/>
    </row>
    <row r="27" spans="1:30" ht="16.95" customHeight="1" x14ac:dyDescent="0.3">
      <c r="A27" s="25">
        <v>10</v>
      </c>
      <c r="B27" t="s">
        <v>558</v>
      </c>
      <c r="C27" t="s">
        <v>34</v>
      </c>
      <c r="D27" s="25">
        <v>290200</v>
      </c>
      <c r="E27" s="25" t="s">
        <v>8</v>
      </c>
      <c r="F27" s="25" t="s">
        <v>181</v>
      </c>
      <c r="G27" s="34" t="s">
        <v>808</v>
      </c>
      <c r="H27" s="34" t="s">
        <v>1023</v>
      </c>
      <c r="I27" s="34" t="s">
        <v>1045</v>
      </c>
      <c r="J27" s="34" t="s">
        <v>1039</v>
      </c>
      <c r="K27" s="34" t="s">
        <v>1040</v>
      </c>
      <c r="L27" s="34" t="s">
        <v>1035</v>
      </c>
      <c r="M27" s="34" t="s">
        <v>1218</v>
      </c>
      <c r="N27" s="34" t="s">
        <v>1029</v>
      </c>
      <c r="O27" s="34" t="s">
        <v>1018</v>
      </c>
      <c r="P27" s="34" t="s">
        <v>1045</v>
      </c>
      <c r="Q27" s="34" t="s">
        <v>1057</v>
      </c>
      <c r="R27" s="34" t="s">
        <v>1015</v>
      </c>
      <c r="S27" s="34" t="s">
        <v>1188</v>
      </c>
      <c r="T27" s="34" t="s">
        <v>1219</v>
      </c>
      <c r="U27" s="34" t="s">
        <v>1220</v>
      </c>
      <c r="V27" s="34"/>
    </row>
    <row r="28" spans="1:30" ht="16.95" customHeight="1" x14ac:dyDescent="0.3">
      <c r="A28" s="25">
        <v>11</v>
      </c>
      <c r="B28" t="s">
        <v>556</v>
      </c>
      <c r="C28" t="s">
        <v>94</v>
      </c>
      <c r="D28" s="25">
        <v>430030</v>
      </c>
      <c r="E28" s="25" t="s">
        <v>20</v>
      </c>
      <c r="F28" s="25" t="s">
        <v>182</v>
      </c>
      <c r="G28" s="34" t="s">
        <v>1011</v>
      </c>
      <c r="H28" s="34" t="s">
        <v>1021</v>
      </c>
      <c r="I28" s="34" t="s">
        <v>1188</v>
      </c>
      <c r="J28" s="34" t="s">
        <v>1045</v>
      </c>
      <c r="K28" s="34" t="s">
        <v>1045</v>
      </c>
      <c r="L28" s="34" t="s">
        <v>1022</v>
      </c>
      <c r="M28" s="34" t="s">
        <v>1201</v>
      </c>
      <c r="N28" s="34" t="s">
        <v>1011</v>
      </c>
      <c r="O28" s="34" t="s">
        <v>1040</v>
      </c>
      <c r="P28" s="34" t="s">
        <v>1029</v>
      </c>
      <c r="Q28" s="34" t="s">
        <v>1018</v>
      </c>
      <c r="R28" s="34" t="s">
        <v>789</v>
      </c>
      <c r="S28" s="34" t="s">
        <v>793</v>
      </c>
      <c r="T28" s="34" t="s">
        <v>1221</v>
      </c>
      <c r="U28" s="34" t="s">
        <v>1222</v>
      </c>
      <c r="V28" s="34"/>
    </row>
    <row r="29" spans="1:30" ht="16.95" customHeight="1" x14ac:dyDescent="0.3">
      <c r="A29" s="25">
        <v>12</v>
      </c>
      <c r="B29" t="s">
        <v>549</v>
      </c>
      <c r="C29" t="s">
        <v>129</v>
      </c>
      <c r="D29" s="25">
        <v>386126</v>
      </c>
      <c r="E29" s="25" t="s">
        <v>14</v>
      </c>
      <c r="F29" s="25" t="s">
        <v>181</v>
      </c>
      <c r="G29" s="34" t="s">
        <v>1015</v>
      </c>
      <c r="H29" s="34" t="s">
        <v>1035</v>
      </c>
      <c r="I29" s="34" t="s">
        <v>1010</v>
      </c>
      <c r="J29" s="34" t="s">
        <v>1012</v>
      </c>
      <c r="K29" s="34" t="s">
        <v>1030</v>
      </c>
      <c r="L29" s="34" t="s">
        <v>1005</v>
      </c>
      <c r="M29" s="34" t="s">
        <v>1223</v>
      </c>
      <c r="N29" s="34" t="s">
        <v>1045</v>
      </c>
      <c r="O29" s="34" t="s">
        <v>808</v>
      </c>
      <c r="P29" s="34" t="s">
        <v>789</v>
      </c>
      <c r="Q29" s="34" t="s">
        <v>793</v>
      </c>
      <c r="R29" s="34" t="s">
        <v>1035</v>
      </c>
      <c r="S29" s="34" t="s">
        <v>1011</v>
      </c>
      <c r="T29" s="34" t="s">
        <v>1224</v>
      </c>
      <c r="U29" s="34" t="s">
        <v>1225</v>
      </c>
      <c r="V29" s="34"/>
    </row>
    <row r="30" spans="1:30" ht="16.95" customHeight="1" x14ac:dyDescent="0.3">
      <c r="A30" s="25">
        <v>13</v>
      </c>
      <c r="B30" t="s">
        <v>571</v>
      </c>
      <c r="C30" t="s">
        <v>143</v>
      </c>
      <c r="D30" s="25">
        <v>371606</v>
      </c>
      <c r="E30" s="25" t="s">
        <v>96</v>
      </c>
      <c r="F30" s="25" t="s">
        <v>181</v>
      </c>
      <c r="G30" s="34" t="s">
        <v>793</v>
      </c>
      <c r="H30" s="34" t="s">
        <v>808</v>
      </c>
      <c r="I30" s="34" t="s">
        <v>1045</v>
      </c>
      <c r="J30" s="34" t="s">
        <v>1030</v>
      </c>
      <c r="K30" s="34" t="s">
        <v>1026</v>
      </c>
      <c r="L30" s="34" t="s">
        <v>812</v>
      </c>
      <c r="M30" s="34" t="s">
        <v>1226</v>
      </c>
      <c r="N30" s="34" t="s">
        <v>1026</v>
      </c>
      <c r="O30" s="34" t="s">
        <v>1198</v>
      </c>
      <c r="P30" s="34" t="s">
        <v>1015</v>
      </c>
      <c r="Q30" s="34" t="s">
        <v>1029</v>
      </c>
      <c r="R30" s="34" t="s">
        <v>1011</v>
      </c>
      <c r="S30" s="34" t="s">
        <v>1027</v>
      </c>
      <c r="T30" s="34" t="s">
        <v>1219</v>
      </c>
      <c r="U30" s="34" t="s">
        <v>1227</v>
      </c>
      <c r="V30" s="34"/>
    </row>
    <row r="31" spans="1:30" ht="16.95" customHeight="1" x14ac:dyDescent="0.3">
      <c r="A31" s="25">
        <v>14</v>
      </c>
      <c r="B31" t="s">
        <v>419</v>
      </c>
      <c r="C31" t="s">
        <v>29</v>
      </c>
      <c r="D31" s="25">
        <v>439242</v>
      </c>
      <c r="E31" s="25" t="s">
        <v>10</v>
      </c>
      <c r="F31" s="25" t="s">
        <v>182</v>
      </c>
      <c r="G31" s="34" t="s">
        <v>1039</v>
      </c>
      <c r="H31" s="34" t="s">
        <v>1010</v>
      </c>
      <c r="I31" s="34" t="s">
        <v>1035</v>
      </c>
      <c r="J31" s="34" t="s">
        <v>1057</v>
      </c>
      <c r="K31" s="34" t="s">
        <v>1048</v>
      </c>
      <c r="L31" s="34" t="s">
        <v>793</v>
      </c>
      <c r="M31" s="34" t="s">
        <v>1228</v>
      </c>
      <c r="N31" s="34" t="s">
        <v>1027</v>
      </c>
      <c r="O31" s="34" t="s">
        <v>1035</v>
      </c>
      <c r="P31" s="34" t="s">
        <v>1006</v>
      </c>
      <c r="Q31" s="34" t="s">
        <v>1014</v>
      </c>
      <c r="R31" s="34" t="s">
        <v>1027</v>
      </c>
      <c r="S31" s="34" t="s">
        <v>808</v>
      </c>
      <c r="T31" s="34" t="s">
        <v>1229</v>
      </c>
      <c r="U31" s="34" t="s">
        <v>1230</v>
      </c>
      <c r="V31" s="34"/>
    </row>
    <row r="32" spans="1:30" ht="16.95" customHeight="1" x14ac:dyDescent="0.3">
      <c r="A32" s="25">
        <v>15</v>
      </c>
      <c r="B32" t="s">
        <v>559</v>
      </c>
      <c r="C32" t="s">
        <v>560</v>
      </c>
      <c r="D32" s="25">
        <v>224913</v>
      </c>
      <c r="E32" s="25" t="s">
        <v>18</v>
      </c>
      <c r="F32" s="25" t="s">
        <v>181</v>
      </c>
      <c r="G32" s="34" t="s">
        <v>1032</v>
      </c>
      <c r="H32" s="34" t="s">
        <v>1036</v>
      </c>
      <c r="I32" s="34" t="s">
        <v>1015</v>
      </c>
      <c r="J32" s="34" t="s">
        <v>1043</v>
      </c>
      <c r="K32" s="34" t="s">
        <v>1018</v>
      </c>
      <c r="L32" s="34" t="s">
        <v>1022</v>
      </c>
      <c r="M32" s="34" t="s">
        <v>1231</v>
      </c>
      <c r="N32" s="34" t="s">
        <v>1010</v>
      </c>
      <c r="O32" s="34" t="s">
        <v>812</v>
      </c>
      <c r="P32" s="34" t="s">
        <v>1027</v>
      </c>
      <c r="Q32" s="34" t="s">
        <v>793</v>
      </c>
      <c r="R32" s="34" t="s">
        <v>1043</v>
      </c>
      <c r="S32" s="34" t="s">
        <v>1026</v>
      </c>
      <c r="T32" s="34" t="s">
        <v>1232</v>
      </c>
      <c r="U32" s="34" t="s">
        <v>1230</v>
      </c>
      <c r="V32" s="34"/>
    </row>
    <row r="33" spans="1:22" ht="16.95" customHeight="1" x14ac:dyDescent="0.3">
      <c r="A33" s="25">
        <v>16</v>
      </c>
      <c r="B33" t="s">
        <v>551</v>
      </c>
      <c r="C33" t="s">
        <v>19</v>
      </c>
      <c r="D33" s="25">
        <v>466658</v>
      </c>
      <c r="E33" s="25" t="s">
        <v>20</v>
      </c>
      <c r="F33" s="25" t="s">
        <v>183</v>
      </c>
      <c r="G33" s="34" t="s">
        <v>831</v>
      </c>
      <c r="H33" s="34" t="s">
        <v>1210</v>
      </c>
      <c r="I33" s="34" t="s">
        <v>1210</v>
      </c>
      <c r="J33" s="34" t="s">
        <v>1035</v>
      </c>
      <c r="K33" s="34" t="s">
        <v>1057</v>
      </c>
      <c r="L33" s="34" t="s">
        <v>1040</v>
      </c>
      <c r="M33" s="34" t="s">
        <v>1041</v>
      </c>
      <c r="N33" s="34" t="s">
        <v>858</v>
      </c>
      <c r="O33" s="34" t="s">
        <v>800</v>
      </c>
      <c r="P33" s="34" t="s">
        <v>1006</v>
      </c>
      <c r="Q33" s="34" t="s">
        <v>789</v>
      </c>
      <c r="R33" s="34" t="s">
        <v>1029</v>
      </c>
      <c r="S33" s="34" t="s">
        <v>1010</v>
      </c>
      <c r="T33" s="34" t="s">
        <v>1233</v>
      </c>
      <c r="U33" s="34" t="s">
        <v>1234</v>
      </c>
      <c r="V33" s="34"/>
    </row>
    <row r="34" spans="1:22" ht="16.95" customHeight="1" x14ac:dyDescent="0.3">
      <c r="A34" s="25">
        <v>17</v>
      </c>
      <c r="B34" t="s">
        <v>565</v>
      </c>
      <c r="C34" t="s">
        <v>121</v>
      </c>
      <c r="D34" s="25">
        <v>282179</v>
      </c>
      <c r="E34" s="25" t="s">
        <v>36</v>
      </c>
      <c r="F34" s="25" t="s">
        <v>181</v>
      </c>
      <c r="G34" s="34" t="s">
        <v>1029</v>
      </c>
      <c r="H34" s="34" t="s">
        <v>1015</v>
      </c>
      <c r="I34" s="34" t="s">
        <v>1021</v>
      </c>
      <c r="J34" s="34" t="s">
        <v>1035</v>
      </c>
      <c r="K34" s="34" t="s">
        <v>812</v>
      </c>
      <c r="L34" s="34" t="s">
        <v>1011</v>
      </c>
      <c r="M34" s="34" t="s">
        <v>1235</v>
      </c>
      <c r="N34" s="34" t="s">
        <v>1045</v>
      </c>
      <c r="O34" s="34" t="s">
        <v>793</v>
      </c>
      <c r="P34" s="34" t="s">
        <v>789</v>
      </c>
      <c r="Q34" s="34" t="s">
        <v>1010</v>
      </c>
      <c r="R34" s="34" t="s">
        <v>789</v>
      </c>
      <c r="S34" s="34" t="s">
        <v>1018</v>
      </c>
      <c r="T34" s="34" t="s">
        <v>1236</v>
      </c>
      <c r="U34" s="34" t="s">
        <v>1237</v>
      </c>
      <c r="V34" s="34"/>
    </row>
    <row r="35" spans="1:22" ht="16.95" customHeight="1" x14ac:dyDescent="0.3">
      <c r="A35" s="25">
        <v>18</v>
      </c>
      <c r="B35" t="s">
        <v>135</v>
      </c>
      <c r="C35" t="s">
        <v>98</v>
      </c>
      <c r="D35" s="25">
        <v>403104</v>
      </c>
      <c r="E35" s="25" t="s">
        <v>12</v>
      </c>
      <c r="F35" s="25" t="s">
        <v>182</v>
      </c>
      <c r="G35" s="34" t="s">
        <v>793</v>
      </c>
      <c r="H35" s="34" t="s">
        <v>789</v>
      </c>
      <c r="I35" s="34" t="s">
        <v>793</v>
      </c>
      <c r="J35" s="34" t="s">
        <v>1036</v>
      </c>
      <c r="K35" s="34" t="s">
        <v>1030</v>
      </c>
      <c r="L35" s="34" t="s">
        <v>1021</v>
      </c>
      <c r="M35" s="34" t="s">
        <v>1238</v>
      </c>
      <c r="N35" s="34" t="s">
        <v>1021</v>
      </c>
      <c r="O35" s="34" t="s">
        <v>1039</v>
      </c>
      <c r="P35" s="34" t="s">
        <v>1039</v>
      </c>
      <c r="Q35" s="34" t="s">
        <v>1021</v>
      </c>
      <c r="R35" s="34" t="s">
        <v>1043</v>
      </c>
      <c r="S35" s="34" t="s">
        <v>1022</v>
      </c>
      <c r="T35" s="34" t="s">
        <v>941</v>
      </c>
      <c r="U35" s="34" t="s">
        <v>1239</v>
      </c>
      <c r="V35" s="34"/>
    </row>
    <row r="36" spans="1:22" ht="16.95" customHeight="1" x14ac:dyDescent="0.3">
      <c r="A36" s="25">
        <v>19</v>
      </c>
      <c r="B36" t="s">
        <v>578</v>
      </c>
      <c r="C36" t="s">
        <v>57</v>
      </c>
      <c r="D36" s="25">
        <v>319315</v>
      </c>
      <c r="E36" s="25" t="s">
        <v>31</v>
      </c>
      <c r="F36" s="25" t="s">
        <v>182</v>
      </c>
      <c r="G36" s="34" t="s">
        <v>1006</v>
      </c>
      <c r="H36" s="34" t="s">
        <v>1027</v>
      </c>
      <c r="I36" s="34" t="s">
        <v>851</v>
      </c>
      <c r="J36" s="34" t="s">
        <v>1029</v>
      </c>
      <c r="K36" s="34" t="s">
        <v>1035</v>
      </c>
      <c r="L36" s="34" t="s">
        <v>788</v>
      </c>
      <c r="M36" s="34" t="s">
        <v>1240</v>
      </c>
      <c r="N36" s="34" t="s">
        <v>1022</v>
      </c>
      <c r="O36" s="34" t="s">
        <v>1057</v>
      </c>
      <c r="P36" s="34" t="s">
        <v>1012</v>
      </c>
      <c r="Q36" s="34" t="s">
        <v>789</v>
      </c>
      <c r="R36" s="34" t="s">
        <v>1039</v>
      </c>
      <c r="S36" s="34" t="s">
        <v>1015</v>
      </c>
      <c r="T36" s="34" t="s">
        <v>1241</v>
      </c>
      <c r="U36" s="34" t="s">
        <v>1242</v>
      </c>
      <c r="V36" s="34"/>
    </row>
    <row r="37" spans="1:22" ht="16.95" customHeight="1" x14ac:dyDescent="0.3">
      <c r="A37" s="25">
        <v>20</v>
      </c>
      <c r="B37" t="s">
        <v>564</v>
      </c>
      <c r="C37" t="s">
        <v>64</v>
      </c>
      <c r="D37" s="25">
        <v>322167</v>
      </c>
      <c r="E37" s="25" t="s">
        <v>31</v>
      </c>
      <c r="F37" s="25" t="s">
        <v>181</v>
      </c>
      <c r="G37" s="34" t="s">
        <v>1048</v>
      </c>
      <c r="H37" s="34" t="s">
        <v>1014</v>
      </c>
      <c r="I37" s="34" t="s">
        <v>1057</v>
      </c>
      <c r="J37" s="34" t="s">
        <v>1043</v>
      </c>
      <c r="K37" s="34" t="s">
        <v>1027</v>
      </c>
      <c r="L37" s="34" t="s">
        <v>1038</v>
      </c>
      <c r="M37" s="34" t="s">
        <v>1243</v>
      </c>
      <c r="N37" s="34" t="s">
        <v>1036</v>
      </c>
      <c r="O37" s="34" t="s">
        <v>1018</v>
      </c>
      <c r="P37" s="34" t="s">
        <v>1043</v>
      </c>
      <c r="Q37" s="34" t="s">
        <v>1044</v>
      </c>
      <c r="R37" s="34" t="s">
        <v>1006</v>
      </c>
      <c r="S37" s="34" t="s">
        <v>1026</v>
      </c>
      <c r="T37" s="34" t="s">
        <v>1212</v>
      </c>
      <c r="U37" s="34" t="s">
        <v>1242</v>
      </c>
      <c r="V37" s="34"/>
    </row>
    <row r="38" spans="1:22" ht="16.95" customHeight="1" x14ac:dyDescent="0.3">
      <c r="A38" s="25">
        <v>21</v>
      </c>
      <c r="B38" t="s">
        <v>566</v>
      </c>
      <c r="C38" t="s">
        <v>60</v>
      </c>
      <c r="D38" s="25">
        <v>278617</v>
      </c>
      <c r="E38" s="25" t="s">
        <v>20</v>
      </c>
      <c r="F38" s="25" t="s">
        <v>181</v>
      </c>
      <c r="G38" s="34" t="s">
        <v>1026</v>
      </c>
      <c r="H38" s="34" t="s">
        <v>1014</v>
      </c>
      <c r="I38" s="34" t="s">
        <v>831</v>
      </c>
      <c r="J38" s="34" t="s">
        <v>1022</v>
      </c>
      <c r="K38" s="34" t="s">
        <v>1021</v>
      </c>
      <c r="L38" s="34" t="s">
        <v>812</v>
      </c>
      <c r="M38" s="34" t="s">
        <v>1235</v>
      </c>
      <c r="N38" s="34" t="s">
        <v>1020</v>
      </c>
      <c r="O38" s="34" t="s">
        <v>1027</v>
      </c>
      <c r="P38" s="34" t="s">
        <v>1010</v>
      </c>
      <c r="Q38" s="34" t="s">
        <v>812</v>
      </c>
      <c r="R38" s="34" t="s">
        <v>789</v>
      </c>
      <c r="S38" s="34" t="s">
        <v>1035</v>
      </c>
      <c r="T38" s="34" t="s">
        <v>1243</v>
      </c>
      <c r="U38" s="34" t="s">
        <v>1244</v>
      </c>
      <c r="V38" s="34"/>
    </row>
    <row r="39" spans="1:22" ht="16.95" customHeight="1" x14ac:dyDescent="0.3">
      <c r="A39" s="25">
        <v>22</v>
      </c>
      <c r="B39" t="s">
        <v>563</v>
      </c>
      <c r="C39" t="s">
        <v>133</v>
      </c>
      <c r="D39" s="25">
        <v>384694</v>
      </c>
      <c r="E39" s="25" t="s">
        <v>96</v>
      </c>
      <c r="F39" s="25" t="s">
        <v>181</v>
      </c>
      <c r="G39" s="34" t="s">
        <v>1029</v>
      </c>
      <c r="H39" s="34" t="s">
        <v>789</v>
      </c>
      <c r="I39" s="34" t="s">
        <v>1021</v>
      </c>
      <c r="J39" s="34" t="s">
        <v>1021</v>
      </c>
      <c r="K39" s="34" t="s">
        <v>1006</v>
      </c>
      <c r="L39" s="34" t="s">
        <v>1039</v>
      </c>
      <c r="M39" s="34" t="s">
        <v>1243</v>
      </c>
      <c r="N39" s="34" t="s">
        <v>1038</v>
      </c>
      <c r="O39" s="34" t="s">
        <v>1015</v>
      </c>
      <c r="P39" s="34" t="s">
        <v>1015</v>
      </c>
      <c r="Q39" s="34" t="s">
        <v>1026</v>
      </c>
      <c r="R39" s="34" t="s">
        <v>1044</v>
      </c>
      <c r="S39" s="34" t="s">
        <v>1027</v>
      </c>
      <c r="T39" s="34" t="s">
        <v>941</v>
      </c>
      <c r="U39" s="34" t="s">
        <v>1245</v>
      </c>
      <c r="V39" s="34"/>
    </row>
    <row r="40" spans="1:22" ht="16.95" customHeight="1" x14ac:dyDescent="0.3">
      <c r="A40" s="25">
        <v>23</v>
      </c>
      <c r="B40" t="s">
        <v>573</v>
      </c>
      <c r="C40" t="s">
        <v>68</v>
      </c>
      <c r="D40" s="25">
        <v>387865</v>
      </c>
      <c r="E40" s="25" t="s">
        <v>20</v>
      </c>
      <c r="F40" s="25" t="s">
        <v>182</v>
      </c>
      <c r="G40" s="34" t="s">
        <v>799</v>
      </c>
      <c r="H40" s="34" t="s">
        <v>1012</v>
      </c>
      <c r="I40" s="34" t="s">
        <v>793</v>
      </c>
      <c r="J40" s="34" t="s">
        <v>1026</v>
      </c>
      <c r="K40" s="34" t="s">
        <v>1020</v>
      </c>
      <c r="L40" s="34" t="s">
        <v>1011</v>
      </c>
      <c r="M40" s="34" t="s">
        <v>1224</v>
      </c>
      <c r="N40" s="34" t="s">
        <v>1045</v>
      </c>
      <c r="O40" s="34" t="s">
        <v>1026</v>
      </c>
      <c r="P40" s="34" t="s">
        <v>1018</v>
      </c>
      <c r="Q40" s="34" t="s">
        <v>1032</v>
      </c>
      <c r="R40" s="34" t="s">
        <v>1198</v>
      </c>
      <c r="S40" s="34" t="s">
        <v>1043</v>
      </c>
      <c r="T40" s="34" t="s">
        <v>1246</v>
      </c>
      <c r="U40" s="34" t="s">
        <v>1247</v>
      </c>
      <c r="V40" s="34"/>
    </row>
    <row r="41" spans="1:22" ht="16.95" customHeight="1" x14ac:dyDescent="0.3">
      <c r="A41" s="25">
        <v>24</v>
      </c>
      <c r="B41" t="s">
        <v>574</v>
      </c>
      <c r="C41" t="s">
        <v>30</v>
      </c>
      <c r="D41" s="25">
        <v>358732</v>
      </c>
      <c r="E41" s="25" t="s">
        <v>20</v>
      </c>
      <c r="F41" s="25" t="s">
        <v>182</v>
      </c>
      <c r="G41" s="34" t="s">
        <v>1035</v>
      </c>
      <c r="H41" s="34" t="s">
        <v>789</v>
      </c>
      <c r="I41" s="34" t="s">
        <v>1005</v>
      </c>
      <c r="J41" s="34" t="s">
        <v>1038</v>
      </c>
      <c r="K41" s="34" t="s">
        <v>808</v>
      </c>
      <c r="L41" s="34" t="s">
        <v>1032</v>
      </c>
      <c r="M41" s="34" t="s">
        <v>1224</v>
      </c>
      <c r="N41" s="34" t="s">
        <v>1039</v>
      </c>
      <c r="O41" s="34" t="s">
        <v>1040</v>
      </c>
      <c r="P41" s="34" t="s">
        <v>1021</v>
      </c>
      <c r="Q41" s="34" t="s">
        <v>1021</v>
      </c>
      <c r="R41" s="34" t="s">
        <v>796</v>
      </c>
      <c r="S41" s="34" t="s">
        <v>1011</v>
      </c>
      <c r="T41" s="34" t="s">
        <v>1248</v>
      </c>
      <c r="U41" s="34" t="s">
        <v>1249</v>
      </c>
      <c r="V41" s="34"/>
    </row>
    <row r="42" spans="1:22" ht="16.95" customHeight="1" x14ac:dyDescent="0.3">
      <c r="A42" s="25">
        <v>25</v>
      </c>
      <c r="B42" t="s">
        <v>569</v>
      </c>
      <c r="C42" t="s">
        <v>54</v>
      </c>
      <c r="D42" s="25">
        <v>398916</v>
      </c>
      <c r="E42" s="25" t="s">
        <v>25</v>
      </c>
      <c r="F42" s="25" t="s">
        <v>181</v>
      </c>
      <c r="G42" s="34" t="s">
        <v>1020</v>
      </c>
      <c r="H42" s="34" t="s">
        <v>1014</v>
      </c>
      <c r="I42" s="34" t="s">
        <v>1029</v>
      </c>
      <c r="J42" s="34" t="s">
        <v>1036</v>
      </c>
      <c r="K42" s="34" t="s">
        <v>1013</v>
      </c>
      <c r="L42" s="34" t="s">
        <v>1048</v>
      </c>
      <c r="M42" s="34" t="s">
        <v>941</v>
      </c>
      <c r="N42" s="34" t="s">
        <v>1021</v>
      </c>
      <c r="O42" s="34" t="s">
        <v>1057</v>
      </c>
      <c r="P42" s="34" t="s">
        <v>1035</v>
      </c>
      <c r="Q42" s="34" t="s">
        <v>789</v>
      </c>
      <c r="R42" s="34" t="s">
        <v>1011</v>
      </c>
      <c r="S42" s="34" t="s">
        <v>845</v>
      </c>
      <c r="T42" s="34" t="s">
        <v>1250</v>
      </c>
      <c r="U42" s="34" t="s">
        <v>1251</v>
      </c>
      <c r="V42" s="34"/>
    </row>
    <row r="43" spans="1:22" ht="16.95" customHeight="1" x14ac:dyDescent="0.3">
      <c r="A43" s="25">
        <v>26</v>
      </c>
      <c r="B43" t="s">
        <v>577</v>
      </c>
      <c r="C43" t="s">
        <v>63</v>
      </c>
      <c r="D43" s="25">
        <v>364938</v>
      </c>
      <c r="E43" s="25" t="s">
        <v>8</v>
      </c>
      <c r="F43" s="25" t="s">
        <v>181</v>
      </c>
      <c r="G43" s="34" t="s">
        <v>796</v>
      </c>
      <c r="H43" s="34" t="s">
        <v>820</v>
      </c>
      <c r="I43" s="34" t="s">
        <v>789</v>
      </c>
      <c r="J43" s="34" t="s">
        <v>1043</v>
      </c>
      <c r="K43" s="34" t="s">
        <v>1040</v>
      </c>
      <c r="L43" s="34" t="s">
        <v>1043</v>
      </c>
      <c r="M43" s="34" t="s">
        <v>1068</v>
      </c>
      <c r="N43" s="34" t="s">
        <v>793</v>
      </c>
      <c r="O43" s="34" t="s">
        <v>1018</v>
      </c>
      <c r="P43" s="34" t="s">
        <v>796</v>
      </c>
      <c r="Q43" s="34" t="s">
        <v>1029</v>
      </c>
      <c r="R43" s="34" t="s">
        <v>812</v>
      </c>
      <c r="S43" s="34" t="s">
        <v>1015</v>
      </c>
      <c r="T43" s="34" t="s">
        <v>1235</v>
      </c>
      <c r="U43" s="34" t="s">
        <v>1252</v>
      </c>
      <c r="V43" s="34"/>
    </row>
    <row r="44" spans="1:22" ht="16.95" customHeight="1" x14ac:dyDescent="0.3">
      <c r="A44" s="25">
        <v>27</v>
      </c>
      <c r="B44" t="s">
        <v>570</v>
      </c>
      <c r="C44" t="s">
        <v>65</v>
      </c>
      <c r="D44" s="25">
        <v>336949</v>
      </c>
      <c r="E44" s="25" t="s">
        <v>66</v>
      </c>
      <c r="F44" s="25" t="s">
        <v>182</v>
      </c>
      <c r="G44" s="34" t="s">
        <v>1043</v>
      </c>
      <c r="H44" s="34" t="s">
        <v>1029</v>
      </c>
      <c r="I44" s="34" t="s">
        <v>1020</v>
      </c>
      <c r="J44" s="34" t="s">
        <v>1048</v>
      </c>
      <c r="K44" s="34" t="s">
        <v>1026</v>
      </c>
      <c r="L44" s="34" t="s">
        <v>1005</v>
      </c>
      <c r="M44" s="34" t="s">
        <v>1226</v>
      </c>
      <c r="N44" s="34" t="s">
        <v>1010</v>
      </c>
      <c r="O44" s="34" t="s">
        <v>808</v>
      </c>
      <c r="P44" s="34" t="s">
        <v>1011</v>
      </c>
      <c r="Q44" s="34" t="s">
        <v>793</v>
      </c>
      <c r="R44" s="34" t="s">
        <v>812</v>
      </c>
      <c r="S44" s="34" t="s">
        <v>1045</v>
      </c>
      <c r="T44" s="34" t="s">
        <v>1226</v>
      </c>
      <c r="U44" s="34" t="s">
        <v>1252</v>
      </c>
      <c r="V44" s="34"/>
    </row>
    <row r="45" spans="1:22" ht="16.95" customHeight="1" x14ac:dyDescent="0.3">
      <c r="A45" s="25">
        <v>28</v>
      </c>
      <c r="B45" t="s">
        <v>572</v>
      </c>
      <c r="C45" t="s">
        <v>157</v>
      </c>
      <c r="D45" s="25">
        <v>336868</v>
      </c>
      <c r="E45" s="25" t="s">
        <v>8</v>
      </c>
      <c r="F45" s="25" t="s">
        <v>181</v>
      </c>
      <c r="G45" s="34" t="s">
        <v>789</v>
      </c>
      <c r="H45" s="34" t="s">
        <v>1045</v>
      </c>
      <c r="I45" s="34" t="s">
        <v>1015</v>
      </c>
      <c r="J45" s="34" t="s">
        <v>1044</v>
      </c>
      <c r="K45" s="34" t="s">
        <v>1014</v>
      </c>
      <c r="L45" s="34" t="s">
        <v>1032</v>
      </c>
      <c r="M45" s="34" t="s">
        <v>1253</v>
      </c>
      <c r="N45" s="34" t="s">
        <v>787</v>
      </c>
      <c r="O45" s="34" t="s">
        <v>1045</v>
      </c>
      <c r="P45" s="34" t="s">
        <v>1021</v>
      </c>
      <c r="Q45" s="34" t="s">
        <v>1022</v>
      </c>
      <c r="R45" s="34" t="s">
        <v>1036</v>
      </c>
      <c r="S45" s="34" t="s">
        <v>1011</v>
      </c>
      <c r="T45" s="34" t="s">
        <v>1254</v>
      </c>
      <c r="U45" s="34" t="s">
        <v>1255</v>
      </c>
      <c r="V45" s="34"/>
    </row>
    <row r="46" spans="1:22" ht="16.95" customHeight="1" x14ac:dyDescent="0.3">
      <c r="A46" s="25">
        <v>29</v>
      </c>
      <c r="B46" t="s">
        <v>333</v>
      </c>
      <c r="C46" t="s">
        <v>128</v>
      </c>
      <c r="D46" s="25">
        <v>485123</v>
      </c>
      <c r="E46" s="25" t="s">
        <v>53</v>
      </c>
      <c r="F46" s="25" t="s">
        <v>182</v>
      </c>
      <c r="G46" s="34" t="s">
        <v>1020</v>
      </c>
      <c r="H46" s="34" t="s">
        <v>802</v>
      </c>
      <c r="I46" s="34" t="s">
        <v>1030</v>
      </c>
      <c r="J46" s="34" t="s">
        <v>812</v>
      </c>
      <c r="K46" s="34" t="s">
        <v>1045</v>
      </c>
      <c r="L46" s="34" t="s">
        <v>1021</v>
      </c>
      <c r="M46" s="34" t="s">
        <v>1049</v>
      </c>
      <c r="N46" s="34" t="s">
        <v>1057</v>
      </c>
      <c r="O46" s="34" t="s">
        <v>1008</v>
      </c>
      <c r="P46" s="34" t="s">
        <v>1020</v>
      </c>
      <c r="Q46" s="34" t="s">
        <v>796</v>
      </c>
      <c r="R46" s="34" t="s">
        <v>1057</v>
      </c>
      <c r="S46" s="34" t="s">
        <v>788</v>
      </c>
      <c r="T46" s="34" t="s">
        <v>1238</v>
      </c>
      <c r="U46" s="34" t="s">
        <v>1256</v>
      </c>
      <c r="V46" s="34"/>
    </row>
    <row r="47" spans="1:22" ht="16.95" customHeight="1" x14ac:dyDescent="0.3">
      <c r="A47" s="25">
        <v>30</v>
      </c>
      <c r="B47" t="s">
        <v>567</v>
      </c>
      <c r="C47" t="s">
        <v>568</v>
      </c>
      <c r="D47" s="25">
        <v>377610</v>
      </c>
      <c r="E47" s="25" t="s">
        <v>46</v>
      </c>
      <c r="F47" s="25" t="s">
        <v>181</v>
      </c>
      <c r="G47" s="34" t="s">
        <v>812</v>
      </c>
      <c r="H47" s="34" t="s">
        <v>1043</v>
      </c>
      <c r="I47" s="34" t="s">
        <v>1029</v>
      </c>
      <c r="J47" s="34" t="s">
        <v>788</v>
      </c>
      <c r="K47" s="34" t="s">
        <v>1022</v>
      </c>
      <c r="L47" s="34" t="s">
        <v>1015</v>
      </c>
      <c r="M47" s="34" t="s">
        <v>941</v>
      </c>
      <c r="N47" s="34" t="s">
        <v>1021</v>
      </c>
      <c r="O47" s="34" t="s">
        <v>788</v>
      </c>
      <c r="P47" s="34" t="s">
        <v>1035</v>
      </c>
      <c r="Q47" s="34" t="s">
        <v>1044</v>
      </c>
      <c r="R47" s="34" t="s">
        <v>1029</v>
      </c>
      <c r="S47" s="34" t="s">
        <v>1011</v>
      </c>
      <c r="T47" s="34" t="s">
        <v>1257</v>
      </c>
      <c r="U47" s="34" t="s">
        <v>1258</v>
      </c>
      <c r="V47" s="34"/>
    </row>
    <row r="48" spans="1:22" ht="16.95" customHeight="1" x14ac:dyDescent="0.3">
      <c r="A48" s="25">
        <v>31</v>
      </c>
      <c r="B48" t="s">
        <v>600</v>
      </c>
      <c r="C48" t="s">
        <v>110</v>
      </c>
      <c r="D48" s="25">
        <v>348255</v>
      </c>
      <c r="E48" s="25" t="s">
        <v>8</v>
      </c>
      <c r="F48" s="25" t="s">
        <v>181</v>
      </c>
      <c r="G48" s="34" t="s">
        <v>802</v>
      </c>
      <c r="H48" s="34" t="s">
        <v>1045</v>
      </c>
      <c r="I48" s="34" t="s">
        <v>793</v>
      </c>
      <c r="J48" s="34" t="s">
        <v>1029</v>
      </c>
      <c r="K48" s="34" t="s">
        <v>1035</v>
      </c>
      <c r="L48" s="34" t="s">
        <v>787</v>
      </c>
      <c r="M48" s="34" t="s">
        <v>1259</v>
      </c>
      <c r="N48" s="34" t="s">
        <v>1036</v>
      </c>
      <c r="O48" s="34" t="s">
        <v>1035</v>
      </c>
      <c r="P48" s="34" t="s">
        <v>1006</v>
      </c>
      <c r="Q48" s="34" t="s">
        <v>1015</v>
      </c>
      <c r="R48" s="34" t="s">
        <v>1014</v>
      </c>
      <c r="S48" s="34" t="s">
        <v>808</v>
      </c>
      <c r="T48" s="34" t="s">
        <v>1221</v>
      </c>
      <c r="U48" s="34" t="s">
        <v>1260</v>
      </c>
      <c r="V48" s="34"/>
    </row>
    <row r="49" spans="1:22" ht="16.95" customHeight="1" x14ac:dyDescent="0.3">
      <c r="A49" s="25">
        <v>32</v>
      </c>
      <c r="B49" t="s">
        <v>602</v>
      </c>
      <c r="C49" t="s">
        <v>43</v>
      </c>
      <c r="D49" s="25">
        <v>330050</v>
      </c>
      <c r="E49" s="25" t="s">
        <v>44</v>
      </c>
      <c r="F49" s="25" t="s">
        <v>181</v>
      </c>
      <c r="G49" s="34" t="s">
        <v>1011</v>
      </c>
      <c r="H49" s="34" t="s">
        <v>812</v>
      </c>
      <c r="I49" s="34" t="s">
        <v>870</v>
      </c>
      <c r="J49" s="34" t="s">
        <v>1020</v>
      </c>
      <c r="K49" s="34" t="s">
        <v>808</v>
      </c>
      <c r="L49" s="34" t="s">
        <v>1038</v>
      </c>
      <c r="M49" s="34" t="s">
        <v>1261</v>
      </c>
      <c r="N49" s="34" t="s">
        <v>1045</v>
      </c>
      <c r="O49" s="34" t="s">
        <v>1022</v>
      </c>
      <c r="P49" s="34" t="s">
        <v>789</v>
      </c>
      <c r="Q49" s="34" t="s">
        <v>1018</v>
      </c>
      <c r="R49" s="34" t="s">
        <v>1006</v>
      </c>
      <c r="S49" s="34" t="s">
        <v>1045</v>
      </c>
      <c r="T49" s="34" t="s">
        <v>940</v>
      </c>
      <c r="U49" s="34" t="s">
        <v>1047</v>
      </c>
      <c r="V49" s="34"/>
    </row>
    <row r="50" spans="1:22" x14ac:dyDescent="0.3">
      <c r="A50" s="25">
        <v>33</v>
      </c>
      <c r="B50" t="s">
        <v>562</v>
      </c>
      <c r="C50" t="s">
        <v>242</v>
      </c>
      <c r="D50" s="25">
        <v>358983</v>
      </c>
      <c r="E50" s="25" t="s">
        <v>8</v>
      </c>
      <c r="F50" s="25" t="s">
        <v>181</v>
      </c>
      <c r="G50" s="34" t="s">
        <v>870</v>
      </c>
      <c r="H50" s="34" t="s">
        <v>1015</v>
      </c>
      <c r="I50" s="34" t="s">
        <v>1030</v>
      </c>
      <c r="J50" s="34" t="s">
        <v>1006</v>
      </c>
      <c r="K50" s="34" t="s">
        <v>1043</v>
      </c>
      <c r="L50" s="34" t="s">
        <v>1036</v>
      </c>
      <c r="M50" s="34" t="s">
        <v>1243</v>
      </c>
      <c r="N50" s="34" t="s">
        <v>1044</v>
      </c>
      <c r="O50" s="34" t="s">
        <v>845</v>
      </c>
      <c r="P50" s="34" t="s">
        <v>1015</v>
      </c>
      <c r="Q50" s="34" t="s">
        <v>793</v>
      </c>
      <c r="R50" s="34" t="s">
        <v>1044</v>
      </c>
      <c r="S50" s="34" t="s">
        <v>1018</v>
      </c>
      <c r="T50" s="34" t="s">
        <v>1262</v>
      </c>
      <c r="U50" s="34" t="s">
        <v>1050</v>
      </c>
      <c r="V50" s="34"/>
    </row>
    <row r="51" spans="1:22" ht="16.95" customHeight="1" x14ac:dyDescent="0.3">
      <c r="A51" s="25">
        <v>34</v>
      </c>
      <c r="B51" t="s">
        <v>615</v>
      </c>
      <c r="C51" t="s">
        <v>144</v>
      </c>
      <c r="D51" s="25">
        <v>402413</v>
      </c>
      <c r="E51" s="25" t="s">
        <v>148</v>
      </c>
      <c r="F51" s="25" t="s">
        <v>182</v>
      </c>
      <c r="G51" s="34" t="s">
        <v>788</v>
      </c>
      <c r="H51" s="34" t="s">
        <v>1045</v>
      </c>
      <c r="I51" s="34" t="s">
        <v>787</v>
      </c>
      <c r="J51" s="34" t="s">
        <v>799</v>
      </c>
      <c r="K51" s="34" t="s">
        <v>1020</v>
      </c>
      <c r="L51" s="34" t="s">
        <v>1035</v>
      </c>
      <c r="M51" s="34" t="s">
        <v>1263</v>
      </c>
      <c r="N51" s="34" t="s">
        <v>1021</v>
      </c>
      <c r="O51" s="34" t="s">
        <v>1012</v>
      </c>
      <c r="P51" s="34" t="s">
        <v>1044</v>
      </c>
      <c r="Q51" s="34" t="s">
        <v>1006</v>
      </c>
      <c r="R51" s="34" t="s">
        <v>1023</v>
      </c>
      <c r="S51" s="34" t="s">
        <v>793</v>
      </c>
      <c r="T51" s="34" t="s">
        <v>1264</v>
      </c>
      <c r="U51" s="34" t="s">
        <v>1265</v>
      </c>
      <c r="V51" s="34"/>
    </row>
    <row r="52" spans="1:22" ht="16.95" customHeight="1" x14ac:dyDescent="0.3">
      <c r="A52" s="25">
        <v>35</v>
      </c>
      <c r="B52" t="s">
        <v>598</v>
      </c>
      <c r="C52" t="s">
        <v>599</v>
      </c>
      <c r="D52" s="25">
        <v>383400</v>
      </c>
      <c r="E52" s="25" t="s">
        <v>20</v>
      </c>
      <c r="F52" s="25" t="s">
        <v>181</v>
      </c>
      <c r="G52" s="34" t="s">
        <v>826</v>
      </c>
      <c r="H52" s="34" t="s">
        <v>808</v>
      </c>
      <c r="I52" s="34" t="s">
        <v>1035</v>
      </c>
      <c r="J52" s="34" t="s">
        <v>1044</v>
      </c>
      <c r="K52" s="34" t="s">
        <v>1019</v>
      </c>
      <c r="L52" s="34" t="s">
        <v>1038</v>
      </c>
      <c r="M52" s="34" t="s">
        <v>1266</v>
      </c>
      <c r="N52" s="34" t="s">
        <v>1029</v>
      </c>
      <c r="O52" s="34" t="s">
        <v>1021</v>
      </c>
      <c r="P52" s="34" t="s">
        <v>1043</v>
      </c>
      <c r="Q52" s="34" t="s">
        <v>1022</v>
      </c>
      <c r="R52" s="34" t="s">
        <v>1043</v>
      </c>
      <c r="S52" s="34" t="s">
        <v>1043</v>
      </c>
      <c r="T52" s="34" t="s">
        <v>1267</v>
      </c>
      <c r="U52" s="34" t="s">
        <v>1268</v>
      </c>
      <c r="V52" s="34"/>
    </row>
    <row r="53" spans="1:22" ht="16.95" customHeight="1" x14ac:dyDescent="0.3">
      <c r="A53" s="25">
        <v>36</v>
      </c>
      <c r="B53" t="s">
        <v>593</v>
      </c>
      <c r="C53" t="s">
        <v>39</v>
      </c>
      <c r="D53" s="25">
        <v>330522</v>
      </c>
      <c r="E53" s="25" t="s">
        <v>12</v>
      </c>
      <c r="F53" s="25" t="s">
        <v>181</v>
      </c>
      <c r="G53" s="34" t="s">
        <v>1057</v>
      </c>
      <c r="H53" s="34" t="s">
        <v>1027</v>
      </c>
      <c r="I53" s="34" t="s">
        <v>1032</v>
      </c>
      <c r="J53" s="34" t="s">
        <v>831</v>
      </c>
      <c r="K53" s="34" t="s">
        <v>808</v>
      </c>
      <c r="L53" s="34" t="s">
        <v>1044</v>
      </c>
      <c r="M53" s="34" t="s">
        <v>944</v>
      </c>
      <c r="N53" s="34" t="s">
        <v>1021</v>
      </c>
      <c r="O53" s="34" t="s">
        <v>793</v>
      </c>
      <c r="P53" s="34" t="s">
        <v>803</v>
      </c>
      <c r="Q53" s="34" t="s">
        <v>1012</v>
      </c>
      <c r="R53" s="34" t="s">
        <v>1014</v>
      </c>
      <c r="S53" s="34" t="s">
        <v>812</v>
      </c>
      <c r="T53" s="34" t="s">
        <v>1269</v>
      </c>
      <c r="U53" s="34" t="s">
        <v>1270</v>
      </c>
      <c r="V53" s="34"/>
    </row>
    <row r="54" spans="1:22" ht="16.95" customHeight="1" x14ac:dyDescent="0.3">
      <c r="A54" s="25">
        <v>37</v>
      </c>
      <c r="B54" t="s">
        <v>327</v>
      </c>
      <c r="C54" t="s">
        <v>126</v>
      </c>
      <c r="D54" s="25">
        <v>408788</v>
      </c>
      <c r="E54" s="25" t="s">
        <v>46</v>
      </c>
      <c r="F54" s="25" t="s">
        <v>181</v>
      </c>
      <c r="G54" s="34" t="s">
        <v>808</v>
      </c>
      <c r="H54" s="34" t="s">
        <v>1188</v>
      </c>
      <c r="I54" s="34" t="s">
        <v>1043</v>
      </c>
      <c r="J54" s="34" t="s">
        <v>1032</v>
      </c>
      <c r="K54" s="34" t="s">
        <v>1036</v>
      </c>
      <c r="L54" s="34" t="s">
        <v>1011</v>
      </c>
      <c r="M54" s="34" t="s">
        <v>1271</v>
      </c>
      <c r="N54" s="34" t="s">
        <v>1044</v>
      </c>
      <c r="O54" s="34" t="s">
        <v>1039</v>
      </c>
      <c r="P54" s="34" t="s">
        <v>788</v>
      </c>
      <c r="Q54" s="34" t="s">
        <v>1011</v>
      </c>
      <c r="R54" s="34" t="s">
        <v>1057</v>
      </c>
      <c r="S54" s="34" t="s">
        <v>1020</v>
      </c>
      <c r="T54" s="34" t="s">
        <v>1272</v>
      </c>
      <c r="U54" s="34" t="s">
        <v>1273</v>
      </c>
      <c r="V54" s="34"/>
    </row>
    <row r="55" spans="1:22" ht="16.95" customHeight="1" x14ac:dyDescent="0.3">
      <c r="A55" s="25">
        <v>38</v>
      </c>
      <c r="B55" t="s">
        <v>580</v>
      </c>
      <c r="C55" t="s">
        <v>184</v>
      </c>
      <c r="D55" s="25">
        <v>435566</v>
      </c>
      <c r="E55" s="25" t="s">
        <v>10</v>
      </c>
      <c r="F55" s="25" t="s">
        <v>182</v>
      </c>
      <c r="G55" s="34" t="s">
        <v>855</v>
      </c>
      <c r="H55" s="34" t="s">
        <v>808</v>
      </c>
      <c r="I55" s="34" t="s">
        <v>1193</v>
      </c>
      <c r="J55" s="34" t="s">
        <v>788</v>
      </c>
      <c r="K55" s="34" t="s">
        <v>788</v>
      </c>
      <c r="L55" s="34" t="s">
        <v>1013</v>
      </c>
      <c r="M55" s="34" t="s">
        <v>1274</v>
      </c>
      <c r="N55" s="34" t="s">
        <v>793</v>
      </c>
      <c r="O55" s="34" t="s">
        <v>796</v>
      </c>
      <c r="P55" s="34" t="s">
        <v>1039</v>
      </c>
      <c r="Q55" s="34" t="s">
        <v>1026</v>
      </c>
      <c r="R55" s="34" t="s">
        <v>1020</v>
      </c>
      <c r="S55" s="34" t="s">
        <v>1027</v>
      </c>
      <c r="T55" s="34" t="s">
        <v>1250</v>
      </c>
      <c r="U55" s="34" t="s">
        <v>1275</v>
      </c>
      <c r="V55" s="34"/>
    </row>
    <row r="56" spans="1:22" ht="16.95" customHeight="1" x14ac:dyDescent="0.3">
      <c r="A56" s="25">
        <v>39</v>
      </c>
      <c r="B56" t="s">
        <v>588</v>
      </c>
      <c r="C56" t="s">
        <v>589</v>
      </c>
      <c r="D56" s="25">
        <v>327027</v>
      </c>
      <c r="E56" s="25" t="s">
        <v>27</v>
      </c>
      <c r="F56" s="25" t="s">
        <v>181</v>
      </c>
      <c r="G56" s="34" t="s">
        <v>820</v>
      </c>
      <c r="H56" s="34" t="s">
        <v>799</v>
      </c>
      <c r="I56" s="34" t="s">
        <v>812</v>
      </c>
      <c r="J56" s="34" t="s">
        <v>1011</v>
      </c>
      <c r="K56" s="34" t="s">
        <v>1057</v>
      </c>
      <c r="L56" s="34" t="s">
        <v>1026</v>
      </c>
      <c r="M56" s="34" t="s">
        <v>1276</v>
      </c>
      <c r="N56" s="34" t="s">
        <v>1015</v>
      </c>
      <c r="O56" s="34" t="s">
        <v>1015</v>
      </c>
      <c r="P56" s="34" t="s">
        <v>1035</v>
      </c>
      <c r="Q56" s="34" t="s">
        <v>1027</v>
      </c>
      <c r="R56" s="34" t="s">
        <v>1029</v>
      </c>
      <c r="S56" s="34" t="s">
        <v>861</v>
      </c>
      <c r="T56" s="34" t="s">
        <v>1254</v>
      </c>
      <c r="U56" s="34" t="s">
        <v>1277</v>
      </c>
      <c r="V56" s="34"/>
    </row>
    <row r="57" spans="1:22" ht="16.95" customHeight="1" x14ac:dyDescent="0.3">
      <c r="A57" s="25">
        <v>40</v>
      </c>
      <c r="B57" t="s">
        <v>463</v>
      </c>
      <c r="C57" t="s">
        <v>21</v>
      </c>
      <c r="D57" s="25">
        <v>406773</v>
      </c>
      <c r="E57" s="25" t="s">
        <v>12</v>
      </c>
      <c r="F57" s="25" t="s">
        <v>182</v>
      </c>
      <c r="G57" s="34" t="s">
        <v>1045</v>
      </c>
      <c r="H57" s="34" t="s">
        <v>789</v>
      </c>
      <c r="I57" s="34" t="s">
        <v>1048</v>
      </c>
      <c r="J57" s="34" t="s">
        <v>1032</v>
      </c>
      <c r="K57" s="34" t="s">
        <v>1193</v>
      </c>
      <c r="L57" s="34" t="s">
        <v>1045</v>
      </c>
      <c r="M57" s="34" t="s">
        <v>1062</v>
      </c>
      <c r="N57" s="34" t="s">
        <v>803</v>
      </c>
      <c r="O57" s="34" t="s">
        <v>789</v>
      </c>
      <c r="P57" s="34" t="s">
        <v>789</v>
      </c>
      <c r="Q57" s="34" t="s">
        <v>1013</v>
      </c>
      <c r="R57" s="34" t="s">
        <v>808</v>
      </c>
      <c r="S57" s="34" t="s">
        <v>1057</v>
      </c>
      <c r="T57" s="34" t="s">
        <v>1068</v>
      </c>
      <c r="U57" s="34" t="s">
        <v>1278</v>
      </c>
      <c r="V57" s="34"/>
    </row>
    <row r="58" spans="1:22" ht="16.95" customHeight="1" x14ac:dyDescent="0.3">
      <c r="A58" s="25">
        <v>41</v>
      </c>
      <c r="B58" t="s">
        <v>561</v>
      </c>
      <c r="C58" t="s">
        <v>116</v>
      </c>
      <c r="D58" s="25">
        <v>371913</v>
      </c>
      <c r="E58" s="25" t="s">
        <v>8</v>
      </c>
      <c r="F58" s="25" t="s">
        <v>181</v>
      </c>
      <c r="G58" s="34" t="s">
        <v>1030</v>
      </c>
      <c r="H58" s="34" t="s">
        <v>1030</v>
      </c>
      <c r="I58" s="34" t="s">
        <v>1020</v>
      </c>
      <c r="J58" s="34" t="s">
        <v>1012</v>
      </c>
      <c r="K58" s="34" t="s">
        <v>788</v>
      </c>
      <c r="L58" s="34" t="s">
        <v>793</v>
      </c>
      <c r="M58" s="34" t="s">
        <v>1279</v>
      </c>
      <c r="N58" s="34" t="s">
        <v>1035</v>
      </c>
      <c r="O58" s="34" t="s">
        <v>820</v>
      </c>
      <c r="P58" s="34" t="s">
        <v>855</v>
      </c>
      <c r="Q58" s="34" t="s">
        <v>1029</v>
      </c>
      <c r="R58" s="34" t="s">
        <v>1048</v>
      </c>
      <c r="S58" s="34" t="s">
        <v>1035</v>
      </c>
      <c r="T58" s="34" t="s">
        <v>947</v>
      </c>
      <c r="U58" s="34" t="s">
        <v>1278</v>
      </c>
      <c r="V58" s="34"/>
    </row>
    <row r="59" spans="1:22" ht="16.95" customHeight="1" x14ac:dyDescent="0.3">
      <c r="A59" s="25">
        <v>42</v>
      </c>
      <c r="B59" t="s">
        <v>430</v>
      </c>
      <c r="C59" t="s">
        <v>80</v>
      </c>
      <c r="D59" s="25">
        <v>413482</v>
      </c>
      <c r="E59" s="25" t="s">
        <v>8</v>
      </c>
      <c r="F59" s="25" t="s">
        <v>182</v>
      </c>
      <c r="G59" s="34" t="s">
        <v>1036</v>
      </c>
      <c r="H59" s="34" t="s">
        <v>1045</v>
      </c>
      <c r="I59" s="34" t="s">
        <v>881</v>
      </c>
      <c r="J59" s="34" t="s">
        <v>1035</v>
      </c>
      <c r="K59" s="34" t="s">
        <v>1014</v>
      </c>
      <c r="L59" s="34" t="s">
        <v>812</v>
      </c>
      <c r="M59" s="34" t="s">
        <v>1280</v>
      </c>
      <c r="N59" s="34" t="s">
        <v>1044</v>
      </c>
      <c r="O59" s="34" t="s">
        <v>788</v>
      </c>
      <c r="P59" s="34" t="s">
        <v>1029</v>
      </c>
      <c r="Q59" s="34" t="s">
        <v>1006</v>
      </c>
      <c r="R59" s="34" t="s">
        <v>1030</v>
      </c>
      <c r="S59" s="34" t="s">
        <v>793</v>
      </c>
      <c r="T59" s="34" t="s">
        <v>1281</v>
      </c>
      <c r="U59" s="34" t="s">
        <v>1282</v>
      </c>
      <c r="V59" s="34"/>
    </row>
    <row r="60" spans="1:22" ht="16.95" customHeight="1" x14ac:dyDescent="0.3">
      <c r="A60" s="25">
        <v>43</v>
      </c>
      <c r="B60" t="s">
        <v>604</v>
      </c>
      <c r="C60" t="s">
        <v>40</v>
      </c>
      <c r="D60" s="25">
        <v>410374</v>
      </c>
      <c r="E60" s="25" t="s">
        <v>605</v>
      </c>
      <c r="F60" s="25" t="s">
        <v>182</v>
      </c>
      <c r="G60" s="34" t="s">
        <v>1039</v>
      </c>
      <c r="H60" s="34" t="s">
        <v>802</v>
      </c>
      <c r="I60" s="34" t="s">
        <v>813</v>
      </c>
      <c r="J60" s="34" t="s">
        <v>1035</v>
      </c>
      <c r="K60" s="34" t="s">
        <v>1021</v>
      </c>
      <c r="L60" s="34" t="s">
        <v>808</v>
      </c>
      <c r="M60" s="34" t="s">
        <v>1283</v>
      </c>
      <c r="N60" s="34" t="s">
        <v>1026</v>
      </c>
      <c r="O60" s="34" t="s">
        <v>1021</v>
      </c>
      <c r="P60" s="34" t="s">
        <v>793</v>
      </c>
      <c r="Q60" s="34" t="s">
        <v>1026</v>
      </c>
      <c r="R60" s="34" t="s">
        <v>1011</v>
      </c>
      <c r="S60" s="34" t="s">
        <v>1035</v>
      </c>
      <c r="T60" s="34" t="s">
        <v>1212</v>
      </c>
      <c r="U60" s="34" t="s">
        <v>1284</v>
      </c>
      <c r="V60" s="34"/>
    </row>
    <row r="61" spans="1:22" ht="16.95" customHeight="1" x14ac:dyDescent="0.3">
      <c r="A61" s="25">
        <v>44</v>
      </c>
      <c r="B61" t="s">
        <v>553</v>
      </c>
      <c r="C61" t="s">
        <v>185</v>
      </c>
      <c r="D61" s="25">
        <v>436909</v>
      </c>
      <c r="E61" s="25" t="s">
        <v>10</v>
      </c>
      <c r="F61" s="25" t="s">
        <v>183</v>
      </c>
      <c r="G61" s="34" t="s">
        <v>1022</v>
      </c>
      <c r="H61" s="34" t="s">
        <v>789</v>
      </c>
      <c r="I61" s="34" t="s">
        <v>1014</v>
      </c>
      <c r="J61" s="34" t="s">
        <v>1013</v>
      </c>
      <c r="K61" s="34" t="s">
        <v>1018</v>
      </c>
      <c r="L61" s="34" t="s">
        <v>808</v>
      </c>
      <c r="M61" s="34" t="s">
        <v>1285</v>
      </c>
      <c r="N61" s="34" t="s">
        <v>1032</v>
      </c>
      <c r="O61" s="34" t="s">
        <v>861</v>
      </c>
      <c r="P61" s="34" t="s">
        <v>1044</v>
      </c>
      <c r="Q61" s="34" t="s">
        <v>1021</v>
      </c>
      <c r="R61" s="34" t="s">
        <v>861</v>
      </c>
      <c r="S61" s="34" t="s">
        <v>1039</v>
      </c>
      <c r="T61" s="34" t="s">
        <v>953</v>
      </c>
      <c r="U61" s="34" t="s">
        <v>1284</v>
      </c>
      <c r="V61" s="34"/>
    </row>
    <row r="62" spans="1:22" ht="16.95" customHeight="1" x14ac:dyDescent="0.3">
      <c r="A62" s="25">
        <v>45</v>
      </c>
      <c r="B62" t="s">
        <v>584</v>
      </c>
      <c r="C62" t="s">
        <v>71</v>
      </c>
      <c r="D62" s="25">
        <v>382847</v>
      </c>
      <c r="E62" s="25" t="s">
        <v>8</v>
      </c>
      <c r="F62" s="25" t="s">
        <v>181</v>
      </c>
      <c r="G62" s="34" t="s">
        <v>808</v>
      </c>
      <c r="H62" s="34" t="s">
        <v>808</v>
      </c>
      <c r="I62" s="34" t="s">
        <v>1032</v>
      </c>
      <c r="J62" s="34" t="s">
        <v>1011</v>
      </c>
      <c r="K62" s="34" t="s">
        <v>1043</v>
      </c>
      <c r="L62" s="34" t="s">
        <v>1011</v>
      </c>
      <c r="M62" s="34" t="s">
        <v>943</v>
      </c>
      <c r="N62" s="34" t="s">
        <v>820</v>
      </c>
      <c r="O62" s="34" t="s">
        <v>1035</v>
      </c>
      <c r="P62" s="34" t="s">
        <v>1045</v>
      </c>
      <c r="Q62" s="34" t="s">
        <v>1006</v>
      </c>
      <c r="R62" s="34" t="s">
        <v>812</v>
      </c>
      <c r="S62" s="34" t="s">
        <v>793</v>
      </c>
      <c r="T62" s="34" t="s">
        <v>942</v>
      </c>
      <c r="U62" s="34" t="s">
        <v>1286</v>
      </c>
      <c r="V62" s="34"/>
    </row>
    <row r="63" spans="1:22" ht="16.95" customHeight="1" x14ac:dyDescent="0.3">
      <c r="A63" s="25">
        <v>46</v>
      </c>
      <c r="B63" t="s">
        <v>623</v>
      </c>
      <c r="C63" t="s">
        <v>245</v>
      </c>
      <c r="D63" s="25">
        <v>437997</v>
      </c>
      <c r="E63" s="25" t="s">
        <v>10</v>
      </c>
      <c r="F63" s="25" t="s">
        <v>182</v>
      </c>
      <c r="G63" s="34" t="s">
        <v>1039</v>
      </c>
      <c r="H63" s="34" t="s">
        <v>861</v>
      </c>
      <c r="I63" s="34" t="s">
        <v>812</v>
      </c>
      <c r="J63" s="34" t="s">
        <v>1006</v>
      </c>
      <c r="K63" s="34" t="s">
        <v>794</v>
      </c>
      <c r="L63" s="34" t="s">
        <v>789</v>
      </c>
      <c r="M63" s="34" t="s">
        <v>1287</v>
      </c>
      <c r="N63" s="34" t="s">
        <v>845</v>
      </c>
      <c r="O63" s="34" t="s">
        <v>1057</v>
      </c>
      <c r="P63" s="34" t="s">
        <v>1006</v>
      </c>
      <c r="Q63" s="34" t="s">
        <v>1057</v>
      </c>
      <c r="R63" s="34" t="s">
        <v>1036</v>
      </c>
      <c r="S63" s="34" t="s">
        <v>1027</v>
      </c>
      <c r="T63" s="34" t="s">
        <v>1288</v>
      </c>
      <c r="U63" s="34" t="s">
        <v>1289</v>
      </c>
      <c r="V63" s="34"/>
    </row>
    <row r="64" spans="1:22" ht="16.95" customHeight="1" x14ac:dyDescent="0.3">
      <c r="A64" s="25">
        <v>47</v>
      </c>
      <c r="B64" t="s">
        <v>590</v>
      </c>
      <c r="C64" t="s">
        <v>45</v>
      </c>
      <c r="D64" s="25">
        <v>406163</v>
      </c>
      <c r="E64" s="25" t="s">
        <v>46</v>
      </c>
      <c r="F64" s="25" t="s">
        <v>182</v>
      </c>
      <c r="G64" s="34" t="s">
        <v>800</v>
      </c>
      <c r="H64" s="34" t="s">
        <v>1044</v>
      </c>
      <c r="I64" s="34" t="s">
        <v>1045</v>
      </c>
      <c r="J64" s="34" t="s">
        <v>1021</v>
      </c>
      <c r="K64" s="34" t="s">
        <v>808</v>
      </c>
      <c r="L64" s="34" t="s">
        <v>1035</v>
      </c>
      <c r="M64" s="34" t="s">
        <v>1276</v>
      </c>
      <c r="N64" s="34" t="s">
        <v>1011</v>
      </c>
      <c r="O64" s="34" t="s">
        <v>1039</v>
      </c>
      <c r="P64" s="34" t="s">
        <v>1038</v>
      </c>
      <c r="Q64" s="34" t="s">
        <v>1035</v>
      </c>
      <c r="R64" s="34" t="s">
        <v>1020</v>
      </c>
      <c r="S64" s="34" t="s">
        <v>1057</v>
      </c>
      <c r="T64" s="34" t="s">
        <v>1257</v>
      </c>
      <c r="U64" s="34" t="s">
        <v>1290</v>
      </c>
      <c r="V64" s="34"/>
    </row>
    <row r="65" spans="1:22" ht="16.95" customHeight="1" x14ac:dyDescent="0.3">
      <c r="A65" s="25">
        <v>48</v>
      </c>
      <c r="B65" t="s">
        <v>591</v>
      </c>
      <c r="C65" t="s">
        <v>102</v>
      </c>
      <c r="D65" s="25">
        <v>303230</v>
      </c>
      <c r="E65" s="25" t="s">
        <v>69</v>
      </c>
      <c r="F65" s="25" t="s">
        <v>182</v>
      </c>
      <c r="G65" s="34" t="s">
        <v>1036</v>
      </c>
      <c r="H65" s="34" t="s">
        <v>1032</v>
      </c>
      <c r="I65" s="34" t="s">
        <v>1057</v>
      </c>
      <c r="J65" s="34" t="s">
        <v>1020</v>
      </c>
      <c r="K65" s="34" t="s">
        <v>1020</v>
      </c>
      <c r="L65" s="34" t="s">
        <v>803</v>
      </c>
      <c r="M65" s="34" t="s">
        <v>945</v>
      </c>
      <c r="N65" s="34" t="s">
        <v>808</v>
      </c>
      <c r="O65" s="34" t="s">
        <v>1029</v>
      </c>
      <c r="P65" s="34" t="s">
        <v>861</v>
      </c>
      <c r="Q65" s="34" t="s">
        <v>1005</v>
      </c>
      <c r="R65" s="34" t="s">
        <v>796</v>
      </c>
      <c r="S65" s="34" t="s">
        <v>1021</v>
      </c>
      <c r="T65" s="34" t="s">
        <v>1240</v>
      </c>
      <c r="U65" s="34" t="s">
        <v>1291</v>
      </c>
      <c r="V65" s="34"/>
    </row>
    <row r="66" spans="1:22" ht="16.95" customHeight="1" x14ac:dyDescent="0.3">
      <c r="A66" s="25">
        <v>49</v>
      </c>
      <c r="B66" t="s">
        <v>586</v>
      </c>
      <c r="C66" t="s">
        <v>64</v>
      </c>
      <c r="D66" s="25">
        <v>312544</v>
      </c>
      <c r="E66" s="25" t="s">
        <v>12</v>
      </c>
      <c r="F66" s="25" t="s">
        <v>182</v>
      </c>
      <c r="G66" s="34" t="s">
        <v>1015</v>
      </c>
      <c r="H66" s="34" t="s">
        <v>1018</v>
      </c>
      <c r="I66" s="34" t="s">
        <v>813</v>
      </c>
      <c r="J66" s="34" t="s">
        <v>1044</v>
      </c>
      <c r="K66" s="34" t="s">
        <v>1029</v>
      </c>
      <c r="L66" s="34" t="s">
        <v>1048</v>
      </c>
      <c r="M66" s="34" t="s">
        <v>1262</v>
      </c>
      <c r="N66" s="34" t="s">
        <v>1045</v>
      </c>
      <c r="O66" s="34" t="s">
        <v>1011</v>
      </c>
      <c r="P66" s="34" t="s">
        <v>1029</v>
      </c>
      <c r="Q66" s="34" t="s">
        <v>793</v>
      </c>
      <c r="R66" s="34" t="s">
        <v>1038</v>
      </c>
      <c r="S66" s="34" t="s">
        <v>788</v>
      </c>
      <c r="T66" s="34" t="s">
        <v>1292</v>
      </c>
      <c r="U66" s="34" t="s">
        <v>1293</v>
      </c>
      <c r="V66" s="34"/>
    </row>
    <row r="67" spans="1:22" ht="16.95" customHeight="1" x14ac:dyDescent="0.3">
      <c r="A67" s="25">
        <v>50</v>
      </c>
      <c r="B67" t="s">
        <v>406</v>
      </c>
      <c r="C67" t="s">
        <v>587</v>
      </c>
      <c r="D67" s="25">
        <v>384654</v>
      </c>
      <c r="E67" s="25" t="s">
        <v>18</v>
      </c>
      <c r="F67" s="25" t="s">
        <v>182</v>
      </c>
      <c r="G67" s="34" t="s">
        <v>799</v>
      </c>
      <c r="H67" s="34" t="s">
        <v>1039</v>
      </c>
      <c r="I67" s="34" t="s">
        <v>1029</v>
      </c>
      <c r="J67" s="34" t="s">
        <v>1045</v>
      </c>
      <c r="K67" s="34" t="s">
        <v>796</v>
      </c>
      <c r="L67" s="34" t="s">
        <v>1013</v>
      </c>
      <c r="M67" s="34" t="s">
        <v>1276</v>
      </c>
      <c r="N67" s="34" t="s">
        <v>1030</v>
      </c>
      <c r="O67" s="34" t="s">
        <v>1044</v>
      </c>
      <c r="P67" s="34" t="s">
        <v>1020</v>
      </c>
      <c r="Q67" s="34" t="s">
        <v>789</v>
      </c>
      <c r="R67" s="34" t="s">
        <v>1029</v>
      </c>
      <c r="S67" s="34" t="s">
        <v>1032</v>
      </c>
      <c r="T67" s="34" t="s">
        <v>1292</v>
      </c>
      <c r="U67" s="34" t="s">
        <v>1052</v>
      </c>
      <c r="V67" s="34"/>
    </row>
    <row r="68" spans="1:22" ht="16.95" customHeight="1" x14ac:dyDescent="0.3">
      <c r="A68" s="25">
        <v>51</v>
      </c>
      <c r="B68" t="s">
        <v>575</v>
      </c>
      <c r="C68" t="s">
        <v>141</v>
      </c>
      <c r="D68" s="25">
        <v>300156</v>
      </c>
      <c r="E68" s="25" t="s">
        <v>8</v>
      </c>
      <c r="F68" s="25" t="s">
        <v>182</v>
      </c>
      <c r="G68" s="34" t="s">
        <v>1043</v>
      </c>
      <c r="H68" s="34" t="s">
        <v>1039</v>
      </c>
      <c r="I68" s="34" t="s">
        <v>1006</v>
      </c>
      <c r="J68" s="34" t="s">
        <v>855</v>
      </c>
      <c r="K68" s="34" t="s">
        <v>1006</v>
      </c>
      <c r="L68" s="34" t="s">
        <v>793</v>
      </c>
      <c r="M68" s="34" t="s">
        <v>1054</v>
      </c>
      <c r="N68" s="34" t="s">
        <v>803</v>
      </c>
      <c r="O68" s="34" t="s">
        <v>803</v>
      </c>
      <c r="P68" s="34" t="s">
        <v>793</v>
      </c>
      <c r="Q68" s="34" t="s">
        <v>1032</v>
      </c>
      <c r="R68" s="34" t="s">
        <v>1013</v>
      </c>
      <c r="S68" s="34" t="s">
        <v>1021</v>
      </c>
      <c r="T68" s="34" t="s">
        <v>1259</v>
      </c>
      <c r="U68" s="34" t="s">
        <v>1294</v>
      </c>
      <c r="V68" s="34"/>
    </row>
    <row r="69" spans="1:22" ht="16.95" customHeight="1" x14ac:dyDescent="0.3">
      <c r="A69" s="25">
        <v>52</v>
      </c>
      <c r="B69" t="s">
        <v>579</v>
      </c>
      <c r="C69" t="s">
        <v>47</v>
      </c>
      <c r="D69" s="25">
        <v>412938</v>
      </c>
      <c r="E69" s="25" t="s">
        <v>10</v>
      </c>
      <c r="F69" s="25" t="s">
        <v>182</v>
      </c>
      <c r="G69" s="34" t="s">
        <v>789</v>
      </c>
      <c r="H69" s="34" t="s">
        <v>1036</v>
      </c>
      <c r="I69" s="34" t="s">
        <v>800</v>
      </c>
      <c r="J69" s="34" t="s">
        <v>1048</v>
      </c>
      <c r="K69" s="34" t="s">
        <v>1026</v>
      </c>
      <c r="L69" s="34" t="s">
        <v>1015</v>
      </c>
      <c r="M69" s="34" t="s">
        <v>1257</v>
      </c>
      <c r="N69" s="34" t="s">
        <v>1029</v>
      </c>
      <c r="O69" s="34" t="s">
        <v>796</v>
      </c>
      <c r="P69" s="34" t="s">
        <v>796</v>
      </c>
      <c r="Q69" s="34" t="s">
        <v>787</v>
      </c>
      <c r="R69" s="34" t="s">
        <v>803</v>
      </c>
      <c r="S69" s="34" t="s">
        <v>1015</v>
      </c>
      <c r="T69" s="34" t="s">
        <v>1261</v>
      </c>
      <c r="U69" s="34" t="s">
        <v>1295</v>
      </c>
      <c r="V69" s="34"/>
    </row>
    <row r="70" spans="1:22" ht="16.95" customHeight="1" x14ac:dyDescent="0.3">
      <c r="A70" s="25">
        <v>53</v>
      </c>
      <c r="B70" t="s">
        <v>585</v>
      </c>
      <c r="C70" t="s">
        <v>5</v>
      </c>
      <c r="D70" s="25">
        <v>382000</v>
      </c>
      <c r="E70" s="25" t="s">
        <v>12</v>
      </c>
      <c r="F70" s="25" t="s">
        <v>182</v>
      </c>
      <c r="G70" s="34" t="s">
        <v>803</v>
      </c>
      <c r="H70" s="34" t="s">
        <v>808</v>
      </c>
      <c r="I70" s="34" t="s">
        <v>793</v>
      </c>
      <c r="J70" s="34" t="s">
        <v>1012</v>
      </c>
      <c r="K70" s="34" t="s">
        <v>1039</v>
      </c>
      <c r="L70" s="34" t="s">
        <v>796</v>
      </c>
      <c r="M70" s="34" t="s">
        <v>1296</v>
      </c>
      <c r="N70" s="34" t="s">
        <v>794</v>
      </c>
      <c r="O70" s="34" t="s">
        <v>788</v>
      </c>
      <c r="P70" s="34" t="s">
        <v>1045</v>
      </c>
      <c r="Q70" s="34" t="s">
        <v>1010</v>
      </c>
      <c r="R70" s="34" t="s">
        <v>1043</v>
      </c>
      <c r="S70" s="34" t="s">
        <v>1011</v>
      </c>
      <c r="T70" s="34" t="s">
        <v>1297</v>
      </c>
      <c r="U70" s="34" t="s">
        <v>1298</v>
      </c>
      <c r="V70" s="34"/>
    </row>
    <row r="71" spans="1:22" ht="16.95" customHeight="1" x14ac:dyDescent="0.3">
      <c r="A71" s="25">
        <v>54</v>
      </c>
      <c r="B71" t="s">
        <v>576</v>
      </c>
      <c r="C71" t="s">
        <v>153</v>
      </c>
      <c r="D71" s="25">
        <v>374263</v>
      </c>
      <c r="E71" s="25" t="s">
        <v>27</v>
      </c>
      <c r="F71" s="25" t="s">
        <v>181</v>
      </c>
      <c r="G71" s="34" t="s">
        <v>1015</v>
      </c>
      <c r="H71" s="34" t="s">
        <v>793</v>
      </c>
      <c r="I71" s="34" t="s">
        <v>803</v>
      </c>
      <c r="J71" s="34" t="s">
        <v>855</v>
      </c>
      <c r="K71" s="34" t="s">
        <v>1035</v>
      </c>
      <c r="L71" s="34" t="s">
        <v>1022</v>
      </c>
      <c r="M71" s="34" t="s">
        <v>1068</v>
      </c>
      <c r="N71" s="34" t="s">
        <v>855</v>
      </c>
      <c r="O71" s="34" t="s">
        <v>1019</v>
      </c>
      <c r="P71" s="34" t="s">
        <v>1038</v>
      </c>
      <c r="Q71" s="34" t="s">
        <v>833</v>
      </c>
      <c r="R71" s="34" t="s">
        <v>1048</v>
      </c>
      <c r="S71" s="34" t="s">
        <v>1030</v>
      </c>
      <c r="T71" s="34" t="s">
        <v>1085</v>
      </c>
      <c r="U71" s="34" t="s">
        <v>1299</v>
      </c>
      <c r="V71" s="34"/>
    </row>
    <row r="72" spans="1:22" ht="16.95" customHeight="1" x14ac:dyDescent="0.3">
      <c r="A72" s="25">
        <v>55</v>
      </c>
      <c r="B72" t="s">
        <v>279</v>
      </c>
      <c r="C72" t="s">
        <v>70</v>
      </c>
      <c r="D72" s="25">
        <v>331056</v>
      </c>
      <c r="E72" s="25" t="s">
        <v>14</v>
      </c>
      <c r="F72" s="25" t="s">
        <v>181</v>
      </c>
      <c r="G72" s="34" t="s">
        <v>1048</v>
      </c>
      <c r="H72" s="34" t="s">
        <v>808</v>
      </c>
      <c r="I72" s="34" t="s">
        <v>800</v>
      </c>
      <c r="J72" s="34" t="s">
        <v>796</v>
      </c>
      <c r="K72" s="34" t="s">
        <v>793</v>
      </c>
      <c r="L72" s="34" t="s">
        <v>1032</v>
      </c>
      <c r="M72" s="34" t="s">
        <v>1300</v>
      </c>
      <c r="N72" s="34" t="s">
        <v>1043</v>
      </c>
      <c r="O72" s="34" t="s">
        <v>1021</v>
      </c>
      <c r="P72" s="34" t="s">
        <v>1015</v>
      </c>
      <c r="Q72" s="34" t="s">
        <v>1038</v>
      </c>
      <c r="R72" s="34" t="s">
        <v>1020</v>
      </c>
      <c r="S72" s="34" t="s">
        <v>812</v>
      </c>
      <c r="T72" s="34" t="s">
        <v>1301</v>
      </c>
      <c r="U72" s="34" t="s">
        <v>1302</v>
      </c>
      <c r="V72" s="34"/>
    </row>
    <row r="73" spans="1:22" ht="16.95" customHeight="1" x14ac:dyDescent="0.3">
      <c r="A73" s="25">
        <v>56</v>
      </c>
      <c r="B73" t="s">
        <v>582</v>
      </c>
      <c r="C73" t="s">
        <v>137</v>
      </c>
      <c r="D73" s="25">
        <v>346661</v>
      </c>
      <c r="E73" s="25" t="s">
        <v>18</v>
      </c>
      <c r="F73" s="25" t="s">
        <v>181</v>
      </c>
      <c r="G73" s="34" t="s">
        <v>1045</v>
      </c>
      <c r="H73" s="34" t="s">
        <v>1019</v>
      </c>
      <c r="I73" s="34" t="s">
        <v>802</v>
      </c>
      <c r="J73" s="34" t="s">
        <v>1013</v>
      </c>
      <c r="K73" s="34" t="s">
        <v>812</v>
      </c>
      <c r="L73" s="34" t="s">
        <v>820</v>
      </c>
      <c r="M73" s="34" t="s">
        <v>1274</v>
      </c>
      <c r="N73" s="34" t="s">
        <v>1011</v>
      </c>
      <c r="O73" s="34" t="s">
        <v>1026</v>
      </c>
      <c r="P73" s="34" t="s">
        <v>820</v>
      </c>
      <c r="Q73" s="34" t="s">
        <v>1045</v>
      </c>
      <c r="R73" s="34" t="s">
        <v>1038</v>
      </c>
      <c r="S73" s="34" t="s">
        <v>799</v>
      </c>
      <c r="T73" s="34" t="s">
        <v>1070</v>
      </c>
      <c r="U73" s="34" t="s">
        <v>1303</v>
      </c>
      <c r="V73" s="34"/>
    </row>
    <row r="74" spans="1:22" ht="16.95" customHeight="1" x14ac:dyDescent="0.3">
      <c r="A74" s="25">
        <v>57</v>
      </c>
      <c r="B74" t="s">
        <v>583</v>
      </c>
      <c r="C74" t="s">
        <v>17</v>
      </c>
      <c r="D74" s="25">
        <v>341669</v>
      </c>
      <c r="E74" s="25" t="s">
        <v>18</v>
      </c>
      <c r="F74" s="25" t="s">
        <v>183</v>
      </c>
      <c r="G74" s="34" t="s">
        <v>1029</v>
      </c>
      <c r="H74" s="34" t="s">
        <v>788</v>
      </c>
      <c r="I74" s="34" t="s">
        <v>788</v>
      </c>
      <c r="J74" s="34" t="s">
        <v>799</v>
      </c>
      <c r="K74" s="34" t="s">
        <v>1010</v>
      </c>
      <c r="L74" s="34" t="s">
        <v>793</v>
      </c>
      <c r="M74" s="34" t="s">
        <v>1049</v>
      </c>
      <c r="N74" s="34" t="s">
        <v>1020</v>
      </c>
      <c r="O74" s="34" t="s">
        <v>851</v>
      </c>
      <c r="P74" s="34" t="s">
        <v>1043</v>
      </c>
      <c r="Q74" s="34" t="s">
        <v>1038</v>
      </c>
      <c r="R74" s="34" t="s">
        <v>799</v>
      </c>
      <c r="S74" s="34" t="s">
        <v>1040</v>
      </c>
      <c r="T74" s="34" t="s">
        <v>1304</v>
      </c>
      <c r="U74" s="34" t="s">
        <v>1305</v>
      </c>
      <c r="V74" s="34"/>
    </row>
    <row r="75" spans="1:22" ht="16.95" customHeight="1" x14ac:dyDescent="0.3">
      <c r="A75" s="25">
        <v>58</v>
      </c>
      <c r="B75" t="s">
        <v>583</v>
      </c>
      <c r="C75" t="s">
        <v>134</v>
      </c>
      <c r="D75" s="25">
        <v>227604</v>
      </c>
      <c r="E75" s="25" t="s">
        <v>18</v>
      </c>
      <c r="F75" s="25" t="s">
        <v>181</v>
      </c>
      <c r="G75" s="34" t="s">
        <v>841</v>
      </c>
      <c r="H75" s="34" t="s">
        <v>1038</v>
      </c>
      <c r="I75" s="34" t="s">
        <v>1010</v>
      </c>
      <c r="J75" s="34" t="s">
        <v>861</v>
      </c>
      <c r="K75" s="34" t="s">
        <v>812</v>
      </c>
      <c r="L75" s="34" t="s">
        <v>800</v>
      </c>
      <c r="M75" s="34" t="s">
        <v>1077</v>
      </c>
      <c r="N75" s="34" t="s">
        <v>788</v>
      </c>
      <c r="O75" s="34" t="s">
        <v>1011</v>
      </c>
      <c r="P75" s="34" t="s">
        <v>1036</v>
      </c>
      <c r="Q75" s="34" t="s">
        <v>808</v>
      </c>
      <c r="R75" s="34" t="s">
        <v>1193</v>
      </c>
      <c r="S75" s="34" t="s">
        <v>789</v>
      </c>
      <c r="T75" s="34" t="s">
        <v>1306</v>
      </c>
      <c r="U75" s="34" t="s">
        <v>1307</v>
      </c>
      <c r="V75" s="34"/>
    </row>
    <row r="76" spans="1:22" ht="16.95" customHeight="1" x14ac:dyDescent="0.3">
      <c r="A76" s="25">
        <v>59</v>
      </c>
      <c r="B76" t="s">
        <v>624</v>
      </c>
      <c r="C76" t="s">
        <v>101</v>
      </c>
      <c r="D76" s="25">
        <v>394776</v>
      </c>
      <c r="E76" s="25" t="s">
        <v>8</v>
      </c>
      <c r="F76" s="25" t="s">
        <v>182</v>
      </c>
      <c r="G76" s="34" t="s">
        <v>820</v>
      </c>
      <c r="H76" s="34" t="s">
        <v>788</v>
      </c>
      <c r="I76" s="34" t="s">
        <v>1038</v>
      </c>
      <c r="J76" s="34" t="s">
        <v>870</v>
      </c>
      <c r="K76" s="34" t="s">
        <v>1039</v>
      </c>
      <c r="L76" s="34" t="s">
        <v>808</v>
      </c>
      <c r="M76" s="34" t="s">
        <v>1308</v>
      </c>
      <c r="N76" s="34" t="s">
        <v>1029</v>
      </c>
      <c r="O76" s="34" t="s">
        <v>1045</v>
      </c>
      <c r="P76" s="34" t="s">
        <v>800</v>
      </c>
      <c r="Q76" s="34" t="s">
        <v>1015</v>
      </c>
      <c r="R76" s="34" t="s">
        <v>1038</v>
      </c>
      <c r="S76" s="34" t="s">
        <v>1015</v>
      </c>
      <c r="T76" s="34" t="s">
        <v>1054</v>
      </c>
      <c r="U76" s="34" t="s">
        <v>1309</v>
      </c>
      <c r="V76" s="34"/>
    </row>
    <row r="77" spans="1:22" ht="16.95" customHeight="1" x14ac:dyDescent="0.3">
      <c r="A77" s="25">
        <v>60</v>
      </c>
      <c r="B77" t="s">
        <v>592</v>
      </c>
      <c r="C77" t="s">
        <v>79</v>
      </c>
      <c r="D77" s="25">
        <v>320465</v>
      </c>
      <c r="E77" s="25" t="s">
        <v>41</v>
      </c>
      <c r="F77" s="25" t="s">
        <v>181</v>
      </c>
      <c r="G77" s="34" t="s">
        <v>1038</v>
      </c>
      <c r="H77" s="34" t="s">
        <v>1026</v>
      </c>
      <c r="I77" s="34" t="s">
        <v>1008</v>
      </c>
      <c r="J77" s="34" t="s">
        <v>1036</v>
      </c>
      <c r="K77" s="34" t="s">
        <v>1032</v>
      </c>
      <c r="L77" s="34" t="s">
        <v>892</v>
      </c>
      <c r="M77" s="34" t="s">
        <v>1310</v>
      </c>
      <c r="N77" s="34" t="s">
        <v>1039</v>
      </c>
      <c r="O77" s="34" t="s">
        <v>800</v>
      </c>
      <c r="P77" s="34" t="s">
        <v>800</v>
      </c>
      <c r="Q77" s="34" t="s">
        <v>812</v>
      </c>
      <c r="R77" s="34" t="s">
        <v>812</v>
      </c>
      <c r="S77" s="34" t="s">
        <v>1029</v>
      </c>
      <c r="T77" s="34" t="s">
        <v>1070</v>
      </c>
      <c r="U77" s="34" t="s">
        <v>1309</v>
      </c>
      <c r="V77" s="34"/>
    </row>
    <row r="78" spans="1:22" ht="16.95" customHeight="1" x14ac:dyDescent="0.3">
      <c r="A78" s="25">
        <v>61</v>
      </c>
      <c r="B78" t="s">
        <v>318</v>
      </c>
      <c r="C78" t="s">
        <v>75</v>
      </c>
      <c r="D78" s="25">
        <v>328108</v>
      </c>
      <c r="E78" s="25" t="s">
        <v>14</v>
      </c>
      <c r="F78" s="25" t="s">
        <v>181</v>
      </c>
      <c r="G78" s="34" t="s">
        <v>799</v>
      </c>
      <c r="H78" s="34" t="s">
        <v>796</v>
      </c>
      <c r="I78" s="34" t="s">
        <v>1027</v>
      </c>
      <c r="J78" s="34" t="s">
        <v>1015</v>
      </c>
      <c r="K78" s="34" t="s">
        <v>1015</v>
      </c>
      <c r="L78" s="34" t="s">
        <v>820</v>
      </c>
      <c r="M78" s="34" t="s">
        <v>942</v>
      </c>
      <c r="N78" s="34" t="s">
        <v>855</v>
      </c>
      <c r="O78" s="34" t="s">
        <v>788</v>
      </c>
      <c r="P78" s="34" t="s">
        <v>851</v>
      </c>
      <c r="Q78" s="34" t="s">
        <v>1023</v>
      </c>
      <c r="R78" s="34" t="s">
        <v>841</v>
      </c>
      <c r="S78" s="34" t="s">
        <v>1045</v>
      </c>
      <c r="T78" s="34" t="s">
        <v>1308</v>
      </c>
      <c r="U78" s="34" t="s">
        <v>1311</v>
      </c>
      <c r="V78" s="34"/>
    </row>
    <row r="79" spans="1:22" ht="16.95" customHeight="1" x14ac:dyDescent="0.3">
      <c r="A79" s="25">
        <v>62</v>
      </c>
      <c r="B79" t="s">
        <v>608</v>
      </c>
      <c r="C79" t="s">
        <v>132</v>
      </c>
      <c r="D79" s="25">
        <v>374768</v>
      </c>
      <c r="E79" s="25" t="s">
        <v>20</v>
      </c>
      <c r="F79" s="25" t="s">
        <v>182</v>
      </c>
      <c r="G79" s="34" t="s">
        <v>845</v>
      </c>
      <c r="H79" s="34" t="s">
        <v>1035</v>
      </c>
      <c r="I79" s="34" t="s">
        <v>1093</v>
      </c>
      <c r="J79" s="34" t="s">
        <v>800</v>
      </c>
      <c r="K79" s="34" t="s">
        <v>1036</v>
      </c>
      <c r="L79" s="34" t="s">
        <v>1026</v>
      </c>
      <c r="M79" s="34" t="s">
        <v>1312</v>
      </c>
      <c r="N79" s="34" t="s">
        <v>1039</v>
      </c>
      <c r="O79" s="34" t="s">
        <v>1021</v>
      </c>
      <c r="P79" s="34" t="s">
        <v>1035</v>
      </c>
      <c r="Q79" s="34" t="s">
        <v>799</v>
      </c>
      <c r="R79" s="34" t="s">
        <v>1093</v>
      </c>
      <c r="S79" s="34" t="s">
        <v>1014</v>
      </c>
      <c r="T79" s="34" t="s">
        <v>1310</v>
      </c>
      <c r="U79" s="34" t="s">
        <v>1313</v>
      </c>
      <c r="V79" s="34"/>
    </row>
    <row r="80" spans="1:22" ht="16.95" customHeight="1" x14ac:dyDescent="0.3">
      <c r="A80" s="25">
        <v>63</v>
      </c>
      <c r="B80" t="s">
        <v>57</v>
      </c>
      <c r="C80" t="s">
        <v>111</v>
      </c>
      <c r="D80" s="25">
        <v>381285</v>
      </c>
      <c r="E80" s="25" t="s">
        <v>6</v>
      </c>
      <c r="F80" s="25" t="s">
        <v>181</v>
      </c>
      <c r="G80" s="34" t="s">
        <v>1044</v>
      </c>
      <c r="H80" s="34" t="s">
        <v>1035</v>
      </c>
      <c r="I80" s="34" t="s">
        <v>845</v>
      </c>
      <c r="J80" s="34" t="s">
        <v>1045</v>
      </c>
      <c r="K80" s="34" t="s">
        <v>1006</v>
      </c>
      <c r="L80" s="34" t="s">
        <v>851</v>
      </c>
      <c r="M80" s="34" t="s">
        <v>1314</v>
      </c>
      <c r="N80" s="34" t="s">
        <v>1032</v>
      </c>
      <c r="O80" s="34" t="s">
        <v>855</v>
      </c>
      <c r="P80" s="34" t="s">
        <v>1043</v>
      </c>
      <c r="Q80" s="34" t="s">
        <v>1036</v>
      </c>
      <c r="R80" s="34" t="s">
        <v>1018</v>
      </c>
      <c r="S80" s="34" t="s">
        <v>820</v>
      </c>
      <c r="T80" s="34" t="s">
        <v>944</v>
      </c>
      <c r="U80" s="34" t="s">
        <v>1315</v>
      </c>
      <c r="V80" s="34"/>
    </row>
    <row r="81" spans="1:22" x14ac:dyDescent="0.3">
      <c r="A81" s="25">
        <v>64</v>
      </c>
      <c r="B81" t="s">
        <v>580</v>
      </c>
      <c r="C81" t="s">
        <v>139</v>
      </c>
      <c r="D81" s="25">
        <v>385219</v>
      </c>
      <c r="E81" s="25" t="s">
        <v>10</v>
      </c>
      <c r="F81" s="25" t="s">
        <v>181</v>
      </c>
      <c r="G81" s="34" t="s">
        <v>1093</v>
      </c>
      <c r="H81" s="34" t="s">
        <v>1020</v>
      </c>
      <c r="I81" s="34" t="s">
        <v>789</v>
      </c>
      <c r="J81" s="34" t="s">
        <v>1036</v>
      </c>
      <c r="K81" s="34" t="s">
        <v>800</v>
      </c>
      <c r="L81" s="34" t="s">
        <v>793</v>
      </c>
      <c r="M81" s="34" t="s">
        <v>1072</v>
      </c>
      <c r="N81" s="34" t="s">
        <v>1093</v>
      </c>
      <c r="O81" s="34" t="s">
        <v>851</v>
      </c>
      <c r="P81" s="34" t="s">
        <v>1026</v>
      </c>
      <c r="Q81" s="34" t="s">
        <v>1043</v>
      </c>
      <c r="R81" s="34" t="s">
        <v>1057</v>
      </c>
      <c r="S81" s="34" t="s">
        <v>789</v>
      </c>
      <c r="T81" s="34" t="s">
        <v>947</v>
      </c>
      <c r="U81" s="34" t="s">
        <v>1315</v>
      </c>
      <c r="V81" s="34"/>
    </row>
    <row r="82" spans="1:22" ht="16.95" customHeight="1" x14ac:dyDescent="0.3">
      <c r="A82" s="25">
        <v>65</v>
      </c>
      <c r="B82" t="s">
        <v>619</v>
      </c>
      <c r="C82" t="s">
        <v>127</v>
      </c>
      <c r="D82" s="25">
        <v>370517</v>
      </c>
      <c r="E82" s="25" t="s">
        <v>25</v>
      </c>
      <c r="F82" s="25" t="s">
        <v>181</v>
      </c>
      <c r="G82" s="34" t="s">
        <v>800</v>
      </c>
      <c r="H82" s="34" t="s">
        <v>820</v>
      </c>
      <c r="I82" s="34" t="s">
        <v>1043</v>
      </c>
      <c r="J82" s="34" t="s">
        <v>870</v>
      </c>
      <c r="K82" s="34" t="s">
        <v>1035</v>
      </c>
      <c r="L82" s="34" t="s">
        <v>800</v>
      </c>
      <c r="M82" s="34" t="s">
        <v>1316</v>
      </c>
      <c r="N82" s="34" t="s">
        <v>1045</v>
      </c>
      <c r="O82" s="34" t="s">
        <v>812</v>
      </c>
      <c r="P82" s="34" t="s">
        <v>802</v>
      </c>
      <c r="Q82" s="34" t="s">
        <v>808</v>
      </c>
      <c r="R82" s="34" t="s">
        <v>1035</v>
      </c>
      <c r="S82" s="34" t="s">
        <v>1021</v>
      </c>
      <c r="T82" s="34" t="s">
        <v>1276</v>
      </c>
      <c r="U82" s="34" t="s">
        <v>1317</v>
      </c>
      <c r="V82" s="34"/>
    </row>
    <row r="83" spans="1:22" ht="16.95" customHeight="1" x14ac:dyDescent="0.3">
      <c r="A83" s="25">
        <v>66</v>
      </c>
      <c r="B83" t="s">
        <v>586</v>
      </c>
      <c r="C83" t="s">
        <v>357</v>
      </c>
      <c r="D83" s="25">
        <v>467656</v>
      </c>
      <c r="E83" s="25" t="s">
        <v>10</v>
      </c>
      <c r="F83" s="25" t="s">
        <v>181</v>
      </c>
      <c r="G83" s="34" t="s">
        <v>787</v>
      </c>
      <c r="H83" s="34" t="s">
        <v>808</v>
      </c>
      <c r="I83" s="34" t="s">
        <v>1043</v>
      </c>
      <c r="J83" s="34" t="s">
        <v>855</v>
      </c>
      <c r="K83" s="34" t="s">
        <v>789</v>
      </c>
      <c r="L83" s="34" t="s">
        <v>788</v>
      </c>
      <c r="M83" s="34" t="s">
        <v>1314</v>
      </c>
      <c r="N83" s="34" t="s">
        <v>1036</v>
      </c>
      <c r="O83" s="34" t="s">
        <v>812</v>
      </c>
      <c r="P83" s="34" t="s">
        <v>1020</v>
      </c>
      <c r="Q83" s="34" t="s">
        <v>789</v>
      </c>
      <c r="R83" s="34" t="s">
        <v>802</v>
      </c>
      <c r="S83" s="34" t="s">
        <v>808</v>
      </c>
      <c r="T83" s="34" t="s">
        <v>1266</v>
      </c>
      <c r="U83" s="34" t="s">
        <v>1317</v>
      </c>
      <c r="V83" s="34"/>
    </row>
    <row r="84" spans="1:22" ht="16.95" customHeight="1" x14ac:dyDescent="0.3">
      <c r="A84" s="25">
        <v>67</v>
      </c>
      <c r="B84" t="s">
        <v>644</v>
      </c>
      <c r="C84" t="s">
        <v>127</v>
      </c>
      <c r="D84" s="25">
        <v>387218</v>
      </c>
      <c r="E84" s="25" t="s">
        <v>8</v>
      </c>
      <c r="F84" s="25" t="s">
        <v>181</v>
      </c>
      <c r="G84" s="34" t="s">
        <v>788</v>
      </c>
      <c r="H84" s="34" t="s">
        <v>1048</v>
      </c>
      <c r="I84" s="34" t="s">
        <v>1020</v>
      </c>
      <c r="J84" s="34" t="s">
        <v>1021</v>
      </c>
      <c r="K84" s="34" t="s">
        <v>799</v>
      </c>
      <c r="L84" s="34" t="s">
        <v>826</v>
      </c>
      <c r="M84" s="34" t="s">
        <v>1318</v>
      </c>
      <c r="N84" s="34" t="s">
        <v>1026</v>
      </c>
      <c r="O84" s="34" t="s">
        <v>1045</v>
      </c>
      <c r="P84" s="34" t="s">
        <v>1038</v>
      </c>
      <c r="Q84" s="34" t="s">
        <v>1036</v>
      </c>
      <c r="R84" s="34" t="s">
        <v>1039</v>
      </c>
      <c r="S84" s="34" t="s">
        <v>793</v>
      </c>
      <c r="T84" s="34" t="s">
        <v>1240</v>
      </c>
      <c r="U84" s="34" t="s">
        <v>1319</v>
      </c>
      <c r="V84" s="34"/>
    </row>
    <row r="85" spans="1:22" ht="16.95" customHeight="1" x14ac:dyDescent="0.3">
      <c r="A85" s="25">
        <v>68</v>
      </c>
      <c r="B85" t="s">
        <v>603</v>
      </c>
      <c r="C85" t="s">
        <v>86</v>
      </c>
      <c r="D85" s="25">
        <v>337879</v>
      </c>
      <c r="E85" s="25" t="s">
        <v>87</v>
      </c>
      <c r="F85" s="25" t="s">
        <v>181</v>
      </c>
      <c r="G85" s="34" t="s">
        <v>788</v>
      </c>
      <c r="H85" s="34" t="s">
        <v>1029</v>
      </c>
      <c r="I85" s="34" t="s">
        <v>1038</v>
      </c>
      <c r="J85" s="34" t="s">
        <v>799</v>
      </c>
      <c r="K85" s="34" t="s">
        <v>1044</v>
      </c>
      <c r="L85" s="34" t="s">
        <v>1011</v>
      </c>
      <c r="M85" s="34" t="s">
        <v>1064</v>
      </c>
      <c r="N85" s="34" t="s">
        <v>1030</v>
      </c>
      <c r="O85" s="34" t="s">
        <v>799</v>
      </c>
      <c r="P85" s="34" t="s">
        <v>870</v>
      </c>
      <c r="Q85" s="34" t="s">
        <v>1035</v>
      </c>
      <c r="R85" s="34" t="s">
        <v>803</v>
      </c>
      <c r="S85" s="34" t="s">
        <v>1011</v>
      </c>
      <c r="T85" s="34" t="s">
        <v>1072</v>
      </c>
      <c r="U85" s="34" t="s">
        <v>1319</v>
      </c>
      <c r="V85" s="34"/>
    </row>
    <row r="86" spans="1:22" ht="16.95" customHeight="1" x14ac:dyDescent="0.3">
      <c r="A86" s="25">
        <v>69</v>
      </c>
      <c r="B86" t="s">
        <v>606</v>
      </c>
      <c r="C86" t="s">
        <v>607</v>
      </c>
      <c r="D86" s="25">
        <v>430813</v>
      </c>
      <c r="E86" s="25" t="s">
        <v>25</v>
      </c>
      <c r="F86" s="25" t="s">
        <v>182</v>
      </c>
      <c r="G86" s="34" t="s">
        <v>861</v>
      </c>
      <c r="H86" s="34" t="s">
        <v>1039</v>
      </c>
      <c r="I86" s="34" t="s">
        <v>1036</v>
      </c>
      <c r="J86" s="34" t="s">
        <v>1038</v>
      </c>
      <c r="K86" s="34" t="s">
        <v>808</v>
      </c>
      <c r="L86" s="34" t="s">
        <v>812</v>
      </c>
      <c r="M86" s="34" t="s">
        <v>1283</v>
      </c>
      <c r="N86" s="34" t="s">
        <v>796</v>
      </c>
      <c r="O86" s="34" t="s">
        <v>796</v>
      </c>
      <c r="P86" s="34" t="s">
        <v>793</v>
      </c>
      <c r="Q86" s="34" t="s">
        <v>1015</v>
      </c>
      <c r="R86" s="34" t="s">
        <v>813</v>
      </c>
      <c r="S86" s="34" t="s">
        <v>870</v>
      </c>
      <c r="T86" s="34" t="s">
        <v>1072</v>
      </c>
      <c r="U86" s="34" t="s">
        <v>1320</v>
      </c>
      <c r="V86" s="34"/>
    </row>
    <row r="87" spans="1:22" ht="16.95" customHeight="1" x14ac:dyDescent="0.3">
      <c r="A87" s="25">
        <v>70</v>
      </c>
      <c r="B87" t="s">
        <v>594</v>
      </c>
      <c r="C87" t="s">
        <v>595</v>
      </c>
      <c r="D87" s="25">
        <v>372309</v>
      </c>
      <c r="E87" s="25" t="s">
        <v>8</v>
      </c>
      <c r="F87" s="25" t="s">
        <v>181</v>
      </c>
      <c r="G87" s="34" t="s">
        <v>803</v>
      </c>
      <c r="H87" s="34" t="s">
        <v>1043</v>
      </c>
      <c r="I87" s="34" t="s">
        <v>1038</v>
      </c>
      <c r="J87" s="34" t="s">
        <v>1011</v>
      </c>
      <c r="K87" s="34" t="s">
        <v>1020</v>
      </c>
      <c r="L87" s="34" t="s">
        <v>1013</v>
      </c>
      <c r="M87" s="34" t="s">
        <v>1321</v>
      </c>
      <c r="N87" s="34" t="s">
        <v>803</v>
      </c>
      <c r="O87" s="34" t="s">
        <v>789</v>
      </c>
      <c r="P87" s="34" t="s">
        <v>1035</v>
      </c>
      <c r="Q87" s="34" t="s">
        <v>1032</v>
      </c>
      <c r="R87" s="34" t="s">
        <v>787</v>
      </c>
      <c r="S87" s="34" t="s">
        <v>1044</v>
      </c>
      <c r="T87" s="34" t="s">
        <v>1287</v>
      </c>
      <c r="U87" s="34" t="s">
        <v>1322</v>
      </c>
      <c r="V87" s="34"/>
    </row>
    <row r="88" spans="1:22" ht="16.95" customHeight="1" x14ac:dyDescent="0.3">
      <c r="A88" s="25">
        <v>71</v>
      </c>
      <c r="B88" t="s">
        <v>617</v>
      </c>
      <c r="C88" t="s">
        <v>618</v>
      </c>
      <c r="D88" s="25">
        <v>394053</v>
      </c>
      <c r="E88" s="25" t="s">
        <v>97</v>
      </c>
      <c r="F88" s="25" t="s">
        <v>182</v>
      </c>
      <c r="G88" s="34" t="s">
        <v>812</v>
      </c>
      <c r="H88" s="34" t="s">
        <v>1032</v>
      </c>
      <c r="I88" s="34" t="s">
        <v>1038</v>
      </c>
      <c r="J88" s="34" t="s">
        <v>812</v>
      </c>
      <c r="K88" s="34" t="s">
        <v>1020</v>
      </c>
      <c r="L88" s="34" t="s">
        <v>802</v>
      </c>
      <c r="M88" s="34" t="s">
        <v>1323</v>
      </c>
      <c r="N88" s="34" t="s">
        <v>802</v>
      </c>
      <c r="O88" s="34" t="s">
        <v>1030</v>
      </c>
      <c r="P88" s="34" t="s">
        <v>1043</v>
      </c>
      <c r="Q88" s="34" t="s">
        <v>800</v>
      </c>
      <c r="R88" s="34" t="s">
        <v>803</v>
      </c>
      <c r="S88" s="34" t="s">
        <v>1027</v>
      </c>
      <c r="T88" s="34" t="s">
        <v>1324</v>
      </c>
      <c r="U88" s="34" t="s">
        <v>1325</v>
      </c>
      <c r="V88" s="34"/>
    </row>
    <row r="89" spans="1:22" ht="16.95" customHeight="1" x14ac:dyDescent="0.3">
      <c r="A89" s="25">
        <v>72</v>
      </c>
      <c r="B89" t="s">
        <v>626</v>
      </c>
      <c r="C89" t="s">
        <v>11</v>
      </c>
      <c r="D89" s="25">
        <v>403775</v>
      </c>
      <c r="E89" s="25" t="s">
        <v>12</v>
      </c>
      <c r="F89" s="25" t="s">
        <v>183</v>
      </c>
      <c r="G89" s="34" t="s">
        <v>803</v>
      </c>
      <c r="H89" s="34" t="s">
        <v>787</v>
      </c>
      <c r="I89" s="34" t="s">
        <v>799</v>
      </c>
      <c r="J89" s="34" t="s">
        <v>1029</v>
      </c>
      <c r="K89" s="34" t="s">
        <v>812</v>
      </c>
      <c r="L89" s="34" t="s">
        <v>796</v>
      </c>
      <c r="M89" s="34" t="s">
        <v>1326</v>
      </c>
      <c r="N89" s="34" t="s">
        <v>845</v>
      </c>
      <c r="O89" s="34" t="s">
        <v>1011</v>
      </c>
      <c r="P89" s="34" t="s">
        <v>1039</v>
      </c>
      <c r="Q89" s="34" t="s">
        <v>793</v>
      </c>
      <c r="R89" s="34" t="s">
        <v>1043</v>
      </c>
      <c r="S89" s="34" t="s">
        <v>793</v>
      </c>
      <c r="T89" s="34" t="s">
        <v>1297</v>
      </c>
      <c r="U89" s="34" t="s">
        <v>1327</v>
      </c>
      <c r="V89" s="34"/>
    </row>
    <row r="90" spans="1:22" ht="16.95" customHeight="1" x14ac:dyDescent="0.3">
      <c r="A90" s="25">
        <v>73</v>
      </c>
      <c r="B90" t="s">
        <v>581</v>
      </c>
      <c r="C90" t="s">
        <v>52</v>
      </c>
      <c r="D90" s="25">
        <v>281258</v>
      </c>
      <c r="E90" s="25" t="s">
        <v>69</v>
      </c>
      <c r="F90" s="25" t="s">
        <v>181</v>
      </c>
      <c r="G90" s="34" t="s">
        <v>796</v>
      </c>
      <c r="H90" s="34" t="s">
        <v>820</v>
      </c>
      <c r="I90" s="34" t="s">
        <v>793</v>
      </c>
      <c r="J90" s="34" t="s">
        <v>1040</v>
      </c>
      <c r="K90" s="34" t="s">
        <v>1020</v>
      </c>
      <c r="L90" s="34" t="s">
        <v>812</v>
      </c>
      <c r="M90" s="34" t="s">
        <v>1274</v>
      </c>
      <c r="N90" s="34" t="s">
        <v>812</v>
      </c>
      <c r="O90" s="34" t="s">
        <v>852</v>
      </c>
      <c r="P90" s="34" t="s">
        <v>820</v>
      </c>
      <c r="Q90" s="34" t="s">
        <v>1011</v>
      </c>
      <c r="R90" s="34" t="s">
        <v>788</v>
      </c>
      <c r="S90" s="34" t="s">
        <v>1039</v>
      </c>
      <c r="T90" s="34" t="s">
        <v>1328</v>
      </c>
      <c r="U90" s="34" t="s">
        <v>1327</v>
      </c>
      <c r="V90" s="34"/>
    </row>
    <row r="91" spans="1:22" ht="16.95" customHeight="1" x14ac:dyDescent="0.3">
      <c r="A91" s="25">
        <v>74</v>
      </c>
      <c r="B91" t="s">
        <v>591</v>
      </c>
      <c r="C91" t="s">
        <v>77</v>
      </c>
      <c r="D91" s="25">
        <v>303228</v>
      </c>
      <c r="E91" s="25" t="s">
        <v>69</v>
      </c>
      <c r="F91" s="25" t="s">
        <v>182</v>
      </c>
      <c r="G91" s="34" t="s">
        <v>812</v>
      </c>
      <c r="H91" s="34" t="s">
        <v>870</v>
      </c>
      <c r="I91" s="34" t="s">
        <v>1027</v>
      </c>
      <c r="J91" s="34" t="s">
        <v>789</v>
      </c>
      <c r="K91" s="34" t="s">
        <v>1021</v>
      </c>
      <c r="L91" s="34" t="s">
        <v>831</v>
      </c>
      <c r="M91" s="34" t="s">
        <v>1310</v>
      </c>
      <c r="N91" s="34" t="s">
        <v>787</v>
      </c>
      <c r="O91" s="34" t="s">
        <v>794</v>
      </c>
      <c r="P91" s="34" t="s">
        <v>1011</v>
      </c>
      <c r="Q91" s="34" t="s">
        <v>1044</v>
      </c>
      <c r="R91" s="34" t="s">
        <v>1027</v>
      </c>
      <c r="S91" s="34" t="s">
        <v>802</v>
      </c>
      <c r="T91" s="34" t="s">
        <v>1066</v>
      </c>
      <c r="U91" s="34" t="s">
        <v>1329</v>
      </c>
      <c r="V91" s="34"/>
    </row>
    <row r="92" spans="1:22" ht="16.95" customHeight="1" x14ac:dyDescent="0.3">
      <c r="A92" s="25">
        <v>75</v>
      </c>
      <c r="B92" t="s">
        <v>652</v>
      </c>
      <c r="C92" t="s">
        <v>653</v>
      </c>
      <c r="D92" s="25">
        <v>450735</v>
      </c>
      <c r="E92" s="25" t="s">
        <v>31</v>
      </c>
      <c r="F92" s="25" t="s">
        <v>183</v>
      </c>
      <c r="G92" s="34" t="s">
        <v>861</v>
      </c>
      <c r="H92" s="34" t="s">
        <v>858</v>
      </c>
      <c r="I92" s="34" t="s">
        <v>1093</v>
      </c>
      <c r="J92" s="34" t="s">
        <v>1011</v>
      </c>
      <c r="K92" s="34" t="s">
        <v>799</v>
      </c>
      <c r="L92" s="34" t="s">
        <v>1006</v>
      </c>
      <c r="M92" s="34" t="s">
        <v>956</v>
      </c>
      <c r="N92" s="34" t="s">
        <v>1035</v>
      </c>
      <c r="O92" s="34" t="s">
        <v>1048</v>
      </c>
      <c r="P92" s="34" t="s">
        <v>1043</v>
      </c>
      <c r="Q92" s="34" t="s">
        <v>1035</v>
      </c>
      <c r="R92" s="34" t="s">
        <v>1010</v>
      </c>
      <c r="S92" s="34" t="s">
        <v>800</v>
      </c>
      <c r="T92" s="34" t="s">
        <v>1257</v>
      </c>
      <c r="U92" s="34" t="s">
        <v>1330</v>
      </c>
      <c r="V92" s="34"/>
    </row>
    <row r="93" spans="1:22" ht="16.95" customHeight="1" x14ac:dyDescent="0.3">
      <c r="A93" s="25">
        <v>76</v>
      </c>
      <c r="B93" t="s">
        <v>393</v>
      </c>
      <c r="C93" t="s">
        <v>90</v>
      </c>
      <c r="D93" s="25">
        <v>320809</v>
      </c>
      <c r="E93" s="25" t="s">
        <v>8</v>
      </c>
      <c r="F93" s="25" t="s">
        <v>181</v>
      </c>
      <c r="G93" s="34" t="s">
        <v>802</v>
      </c>
      <c r="H93" s="34" t="s">
        <v>812</v>
      </c>
      <c r="I93" s="34" t="s">
        <v>813</v>
      </c>
      <c r="J93" s="34" t="s">
        <v>870</v>
      </c>
      <c r="K93" s="34" t="s">
        <v>812</v>
      </c>
      <c r="L93" s="34" t="s">
        <v>1032</v>
      </c>
      <c r="M93" s="34" t="s">
        <v>954</v>
      </c>
      <c r="N93" s="34" t="s">
        <v>1018</v>
      </c>
      <c r="O93" s="34" t="s">
        <v>787</v>
      </c>
      <c r="P93" s="34" t="s">
        <v>1057</v>
      </c>
      <c r="Q93" s="34" t="s">
        <v>831</v>
      </c>
      <c r="R93" s="34" t="s">
        <v>1032</v>
      </c>
      <c r="S93" s="34" t="s">
        <v>1030</v>
      </c>
      <c r="T93" s="34" t="s">
        <v>1049</v>
      </c>
      <c r="U93" s="34" t="s">
        <v>1330</v>
      </c>
      <c r="V93" s="34"/>
    </row>
    <row r="94" spans="1:22" ht="16.95" customHeight="1" x14ac:dyDescent="0.3">
      <c r="A94" s="25">
        <v>77</v>
      </c>
      <c r="B94" t="s">
        <v>651</v>
      </c>
      <c r="C94" t="s">
        <v>103</v>
      </c>
      <c r="D94" s="25">
        <v>457798</v>
      </c>
      <c r="E94" s="25" t="s">
        <v>25</v>
      </c>
      <c r="F94" s="25" t="s">
        <v>182</v>
      </c>
      <c r="G94" s="34" t="s">
        <v>1048</v>
      </c>
      <c r="H94" s="34" t="s">
        <v>1039</v>
      </c>
      <c r="I94" s="34" t="s">
        <v>1027</v>
      </c>
      <c r="J94" s="34" t="s">
        <v>794</v>
      </c>
      <c r="K94" s="34" t="s">
        <v>858</v>
      </c>
      <c r="L94" s="34" t="s">
        <v>845</v>
      </c>
      <c r="M94" s="34" t="s">
        <v>1331</v>
      </c>
      <c r="N94" s="34" t="s">
        <v>855</v>
      </c>
      <c r="O94" s="34" t="s">
        <v>1015</v>
      </c>
      <c r="P94" s="34" t="s">
        <v>793</v>
      </c>
      <c r="Q94" s="34" t="s">
        <v>1020</v>
      </c>
      <c r="R94" s="34" t="s">
        <v>1035</v>
      </c>
      <c r="S94" s="34" t="s">
        <v>812</v>
      </c>
      <c r="T94" s="34" t="s">
        <v>1233</v>
      </c>
      <c r="U94" s="34" t="s">
        <v>1332</v>
      </c>
      <c r="V94" s="34"/>
    </row>
    <row r="95" spans="1:22" ht="16.95" customHeight="1" x14ac:dyDescent="0.3">
      <c r="A95" s="25">
        <v>78</v>
      </c>
      <c r="B95" t="s">
        <v>663</v>
      </c>
      <c r="C95" t="s">
        <v>127</v>
      </c>
      <c r="D95" s="25">
        <v>400444</v>
      </c>
      <c r="E95" s="25" t="s">
        <v>115</v>
      </c>
      <c r="F95" s="25" t="s">
        <v>181</v>
      </c>
      <c r="G95" s="34" t="s">
        <v>795</v>
      </c>
      <c r="H95" s="34" t="s">
        <v>831</v>
      </c>
      <c r="I95" s="34" t="s">
        <v>787</v>
      </c>
      <c r="J95" s="34" t="s">
        <v>1030</v>
      </c>
      <c r="K95" s="34" t="s">
        <v>1015</v>
      </c>
      <c r="L95" s="34" t="s">
        <v>892</v>
      </c>
      <c r="M95" s="34" t="s">
        <v>959</v>
      </c>
      <c r="N95" s="34" t="s">
        <v>866</v>
      </c>
      <c r="O95" s="34" t="s">
        <v>1043</v>
      </c>
      <c r="P95" s="34" t="s">
        <v>1036</v>
      </c>
      <c r="Q95" s="34" t="s">
        <v>1035</v>
      </c>
      <c r="R95" s="34" t="s">
        <v>1027</v>
      </c>
      <c r="S95" s="34" t="s">
        <v>1026</v>
      </c>
      <c r="T95" s="34" t="s">
        <v>1301</v>
      </c>
      <c r="U95" s="34" t="s">
        <v>1333</v>
      </c>
      <c r="V95" s="34"/>
    </row>
    <row r="96" spans="1:22" ht="16.95" customHeight="1" x14ac:dyDescent="0.3">
      <c r="A96" s="25">
        <v>79</v>
      </c>
      <c r="B96" t="s">
        <v>641</v>
      </c>
      <c r="C96" t="s">
        <v>142</v>
      </c>
      <c r="D96" s="25">
        <v>374545</v>
      </c>
      <c r="E96" s="25" t="s">
        <v>25</v>
      </c>
      <c r="F96" s="25" t="s">
        <v>181</v>
      </c>
      <c r="G96" s="34" t="s">
        <v>855</v>
      </c>
      <c r="H96" s="34" t="s">
        <v>1030</v>
      </c>
      <c r="I96" s="34" t="s">
        <v>1048</v>
      </c>
      <c r="J96" s="34" t="s">
        <v>861</v>
      </c>
      <c r="K96" s="34" t="s">
        <v>820</v>
      </c>
      <c r="L96" s="34" t="s">
        <v>1048</v>
      </c>
      <c r="M96" s="34" t="s">
        <v>952</v>
      </c>
      <c r="N96" s="34" t="s">
        <v>1057</v>
      </c>
      <c r="O96" s="34" t="s">
        <v>1038</v>
      </c>
      <c r="P96" s="34" t="s">
        <v>1032</v>
      </c>
      <c r="Q96" s="34" t="s">
        <v>1043</v>
      </c>
      <c r="R96" s="34" t="s">
        <v>1038</v>
      </c>
      <c r="S96" s="34" t="s">
        <v>788</v>
      </c>
      <c r="T96" s="34" t="s">
        <v>1297</v>
      </c>
      <c r="U96" s="34" t="s">
        <v>1333</v>
      </c>
      <c r="V96" s="34"/>
    </row>
    <row r="97" spans="1:22" ht="16.95" customHeight="1" x14ac:dyDescent="0.3">
      <c r="A97" s="25">
        <v>80</v>
      </c>
      <c r="B97" t="s">
        <v>646</v>
      </c>
      <c r="C97" t="s">
        <v>106</v>
      </c>
      <c r="D97" s="25">
        <v>332066</v>
      </c>
      <c r="E97" s="25" t="s">
        <v>92</v>
      </c>
      <c r="F97" s="25" t="s">
        <v>181</v>
      </c>
      <c r="G97" s="34" t="s">
        <v>802</v>
      </c>
      <c r="H97" s="34" t="s">
        <v>1044</v>
      </c>
      <c r="I97" s="34" t="s">
        <v>851</v>
      </c>
      <c r="J97" s="34" t="s">
        <v>796</v>
      </c>
      <c r="K97" s="34" t="s">
        <v>820</v>
      </c>
      <c r="L97" s="34" t="s">
        <v>1029</v>
      </c>
      <c r="M97" s="34" t="s">
        <v>953</v>
      </c>
      <c r="N97" s="34" t="s">
        <v>789</v>
      </c>
      <c r="O97" s="34" t="s">
        <v>855</v>
      </c>
      <c r="P97" s="34" t="s">
        <v>1010</v>
      </c>
      <c r="Q97" s="34" t="s">
        <v>1026</v>
      </c>
      <c r="R97" s="34" t="s">
        <v>1043</v>
      </c>
      <c r="S97" s="34" t="s">
        <v>858</v>
      </c>
      <c r="T97" s="34" t="s">
        <v>945</v>
      </c>
      <c r="U97" s="34" t="s">
        <v>1334</v>
      </c>
      <c r="V97" s="34"/>
    </row>
    <row r="98" spans="1:22" ht="16.95" customHeight="1" x14ac:dyDescent="0.3">
      <c r="A98" s="25">
        <v>81</v>
      </c>
      <c r="B98" t="s">
        <v>601</v>
      </c>
      <c r="C98" t="s">
        <v>68</v>
      </c>
      <c r="D98" s="25">
        <v>293546</v>
      </c>
      <c r="E98" s="25" t="s">
        <v>8</v>
      </c>
      <c r="F98" s="25" t="s">
        <v>181</v>
      </c>
      <c r="G98" s="34" t="s">
        <v>1057</v>
      </c>
      <c r="H98" s="34" t="s">
        <v>1035</v>
      </c>
      <c r="I98" s="34" t="s">
        <v>1048</v>
      </c>
      <c r="J98" s="34" t="s">
        <v>795</v>
      </c>
      <c r="K98" s="34" t="s">
        <v>788</v>
      </c>
      <c r="L98" s="34" t="s">
        <v>1026</v>
      </c>
      <c r="M98" s="34" t="s">
        <v>947</v>
      </c>
      <c r="N98" s="34" t="s">
        <v>1032</v>
      </c>
      <c r="O98" s="34" t="s">
        <v>858</v>
      </c>
      <c r="P98" s="34" t="s">
        <v>1045</v>
      </c>
      <c r="Q98" s="34" t="s">
        <v>855</v>
      </c>
      <c r="R98" s="34" t="s">
        <v>787</v>
      </c>
      <c r="S98" s="34" t="s">
        <v>1036</v>
      </c>
      <c r="T98" s="34" t="s">
        <v>1335</v>
      </c>
      <c r="U98" s="34" t="s">
        <v>1336</v>
      </c>
      <c r="V98" s="34"/>
    </row>
    <row r="99" spans="1:22" ht="16.95" customHeight="1" x14ac:dyDescent="0.3">
      <c r="A99" s="25">
        <v>82</v>
      </c>
      <c r="B99" t="s">
        <v>630</v>
      </c>
      <c r="C99" t="s">
        <v>76</v>
      </c>
      <c r="D99" s="25">
        <v>341295</v>
      </c>
      <c r="E99" s="25" t="s">
        <v>6</v>
      </c>
      <c r="F99" s="25" t="s">
        <v>182</v>
      </c>
      <c r="G99" s="34" t="s">
        <v>799</v>
      </c>
      <c r="H99" s="34" t="s">
        <v>799</v>
      </c>
      <c r="I99" s="34" t="s">
        <v>1038</v>
      </c>
      <c r="J99" s="34" t="s">
        <v>786</v>
      </c>
      <c r="K99" s="34" t="s">
        <v>789</v>
      </c>
      <c r="L99" s="34" t="s">
        <v>1018</v>
      </c>
      <c r="M99" s="34" t="s">
        <v>1066</v>
      </c>
      <c r="N99" s="34" t="s">
        <v>812</v>
      </c>
      <c r="O99" s="34" t="s">
        <v>1013</v>
      </c>
      <c r="P99" s="34" t="s">
        <v>1011</v>
      </c>
      <c r="Q99" s="34" t="s">
        <v>1036</v>
      </c>
      <c r="R99" s="34" t="s">
        <v>787</v>
      </c>
      <c r="S99" s="34" t="s">
        <v>792</v>
      </c>
      <c r="T99" s="34" t="s">
        <v>1070</v>
      </c>
      <c r="U99" s="34" t="s">
        <v>1337</v>
      </c>
      <c r="V99" s="34"/>
    </row>
    <row r="100" spans="1:22" ht="16.95" customHeight="1" x14ac:dyDescent="0.3">
      <c r="A100" s="25">
        <v>83</v>
      </c>
      <c r="B100" t="s">
        <v>620</v>
      </c>
      <c r="C100" t="s">
        <v>621</v>
      </c>
      <c r="D100" s="25">
        <v>470338</v>
      </c>
      <c r="E100" s="25" t="s">
        <v>25</v>
      </c>
      <c r="F100" s="25" t="s">
        <v>182</v>
      </c>
      <c r="G100" s="34" t="s">
        <v>1043</v>
      </c>
      <c r="H100" s="34" t="s">
        <v>1038</v>
      </c>
      <c r="I100" s="34" t="s">
        <v>788</v>
      </c>
      <c r="J100" s="34" t="s">
        <v>1036</v>
      </c>
      <c r="K100" s="34" t="s">
        <v>802</v>
      </c>
      <c r="L100" s="34" t="s">
        <v>813</v>
      </c>
      <c r="M100" s="34" t="s">
        <v>1316</v>
      </c>
      <c r="N100" s="34" t="s">
        <v>845</v>
      </c>
      <c r="O100" s="34" t="s">
        <v>813</v>
      </c>
      <c r="P100" s="34" t="s">
        <v>1026</v>
      </c>
      <c r="Q100" s="34" t="s">
        <v>1044</v>
      </c>
      <c r="R100" s="34" t="s">
        <v>789</v>
      </c>
      <c r="S100" s="34" t="s">
        <v>1011</v>
      </c>
      <c r="T100" s="34" t="s">
        <v>1338</v>
      </c>
      <c r="U100" s="34" t="s">
        <v>1069</v>
      </c>
      <c r="V100" s="34"/>
    </row>
    <row r="101" spans="1:22" ht="16.95" customHeight="1" x14ac:dyDescent="0.3">
      <c r="A101" s="25">
        <v>84</v>
      </c>
      <c r="B101" t="s">
        <v>613</v>
      </c>
      <c r="C101" t="s">
        <v>614</v>
      </c>
      <c r="D101" s="25">
        <v>449115</v>
      </c>
      <c r="E101" s="25" t="s">
        <v>36</v>
      </c>
      <c r="F101" s="25" t="s">
        <v>182</v>
      </c>
      <c r="G101" s="34" t="s">
        <v>788</v>
      </c>
      <c r="H101" s="34" t="s">
        <v>831</v>
      </c>
      <c r="I101" s="34" t="s">
        <v>1043</v>
      </c>
      <c r="J101" s="34" t="s">
        <v>1032</v>
      </c>
      <c r="K101" s="34" t="s">
        <v>1045</v>
      </c>
      <c r="L101" s="34" t="s">
        <v>808</v>
      </c>
      <c r="M101" s="34" t="s">
        <v>1338</v>
      </c>
      <c r="N101" s="34" t="s">
        <v>861</v>
      </c>
      <c r="O101" s="34" t="s">
        <v>1045</v>
      </c>
      <c r="P101" s="34" t="s">
        <v>1020</v>
      </c>
      <c r="Q101" s="34" t="s">
        <v>1020</v>
      </c>
      <c r="R101" s="34" t="s">
        <v>1045</v>
      </c>
      <c r="S101" s="34" t="s">
        <v>1048</v>
      </c>
      <c r="T101" s="34" t="s">
        <v>1316</v>
      </c>
      <c r="U101" s="34" t="s">
        <v>1069</v>
      </c>
      <c r="V101" s="34"/>
    </row>
    <row r="102" spans="1:22" ht="16.95" customHeight="1" x14ac:dyDescent="0.3">
      <c r="A102" s="25">
        <v>85</v>
      </c>
      <c r="B102" t="s">
        <v>612</v>
      </c>
      <c r="C102" t="s">
        <v>88</v>
      </c>
      <c r="D102" s="25">
        <v>329393</v>
      </c>
      <c r="E102" s="25" t="s">
        <v>12</v>
      </c>
      <c r="F102" s="25" t="s">
        <v>181</v>
      </c>
      <c r="G102" s="34" t="s">
        <v>1020</v>
      </c>
      <c r="H102" s="34" t="s">
        <v>794</v>
      </c>
      <c r="I102" s="34" t="s">
        <v>1048</v>
      </c>
      <c r="J102" s="34" t="s">
        <v>855</v>
      </c>
      <c r="K102" s="34" t="s">
        <v>1027</v>
      </c>
      <c r="L102" s="34" t="s">
        <v>789</v>
      </c>
      <c r="M102" s="34" t="s">
        <v>1338</v>
      </c>
      <c r="N102" s="34" t="s">
        <v>870</v>
      </c>
      <c r="O102" s="34" t="s">
        <v>1032</v>
      </c>
      <c r="P102" s="34" t="s">
        <v>803</v>
      </c>
      <c r="Q102" s="34" t="s">
        <v>1020</v>
      </c>
      <c r="R102" s="34" t="s">
        <v>1048</v>
      </c>
      <c r="S102" s="34" t="s">
        <v>1026</v>
      </c>
      <c r="T102" s="34" t="s">
        <v>1339</v>
      </c>
      <c r="U102" s="34" t="s">
        <v>1340</v>
      </c>
      <c r="V102" s="34"/>
    </row>
    <row r="103" spans="1:22" ht="16.95" customHeight="1" x14ac:dyDescent="0.3">
      <c r="A103" s="25">
        <v>86</v>
      </c>
      <c r="B103" t="s">
        <v>654</v>
      </c>
      <c r="C103" t="s">
        <v>59</v>
      </c>
      <c r="D103" s="25">
        <v>416873</v>
      </c>
      <c r="E103" s="25" t="s">
        <v>8</v>
      </c>
      <c r="F103" s="25" t="s">
        <v>182</v>
      </c>
      <c r="G103" s="34" t="s">
        <v>789</v>
      </c>
      <c r="H103" s="34" t="s">
        <v>796</v>
      </c>
      <c r="I103" s="34" t="s">
        <v>788</v>
      </c>
      <c r="J103" s="34" t="s">
        <v>799</v>
      </c>
      <c r="K103" s="34" t="s">
        <v>794</v>
      </c>
      <c r="L103" s="34" t="s">
        <v>794</v>
      </c>
      <c r="M103" s="34" t="s">
        <v>958</v>
      </c>
      <c r="N103" s="34" t="s">
        <v>1012</v>
      </c>
      <c r="O103" s="34" t="s">
        <v>1048</v>
      </c>
      <c r="P103" s="34" t="s">
        <v>789</v>
      </c>
      <c r="Q103" s="34" t="s">
        <v>1044</v>
      </c>
      <c r="R103" s="34" t="s">
        <v>1021</v>
      </c>
      <c r="S103" s="34" t="s">
        <v>802</v>
      </c>
      <c r="T103" s="34" t="s">
        <v>1272</v>
      </c>
      <c r="U103" s="34" t="s">
        <v>1341</v>
      </c>
      <c r="V103" s="34"/>
    </row>
    <row r="104" spans="1:22" ht="16.95" customHeight="1" x14ac:dyDescent="0.3">
      <c r="A104" s="25">
        <v>87</v>
      </c>
      <c r="B104" t="s">
        <v>647</v>
      </c>
      <c r="C104" t="s">
        <v>60</v>
      </c>
      <c r="D104" s="25">
        <v>350727</v>
      </c>
      <c r="E104" s="25" t="s">
        <v>61</v>
      </c>
      <c r="F104" s="25" t="s">
        <v>181</v>
      </c>
      <c r="G104" s="34" t="s">
        <v>1044</v>
      </c>
      <c r="H104" s="34" t="s">
        <v>803</v>
      </c>
      <c r="I104" s="34" t="s">
        <v>1044</v>
      </c>
      <c r="J104" s="34" t="s">
        <v>800</v>
      </c>
      <c r="K104" s="34" t="s">
        <v>1032</v>
      </c>
      <c r="L104" s="34" t="s">
        <v>788</v>
      </c>
      <c r="M104" s="34" t="s">
        <v>953</v>
      </c>
      <c r="N104" s="34" t="s">
        <v>796</v>
      </c>
      <c r="O104" s="34" t="s">
        <v>1036</v>
      </c>
      <c r="P104" s="34" t="s">
        <v>855</v>
      </c>
      <c r="Q104" s="34" t="s">
        <v>1038</v>
      </c>
      <c r="R104" s="34" t="s">
        <v>845</v>
      </c>
      <c r="S104" s="34" t="s">
        <v>1013</v>
      </c>
      <c r="T104" s="34" t="s">
        <v>1072</v>
      </c>
      <c r="U104" s="34" t="s">
        <v>1342</v>
      </c>
      <c r="V104" s="34"/>
    </row>
    <row r="105" spans="1:22" ht="16.95" customHeight="1" x14ac:dyDescent="0.3">
      <c r="A105" s="25">
        <v>88</v>
      </c>
      <c r="B105" t="s">
        <v>586</v>
      </c>
      <c r="C105" t="s">
        <v>55</v>
      </c>
      <c r="D105" s="25">
        <v>431659</v>
      </c>
      <c r="E105" s="25" t="s">
        <v>53</v>
      </c>
      <c r="F105" s="25" t="s">
        <v>181</v>
      </c>
      <c r="G105" s="34" t="s">
        <v>861</v>
      </c>
      <c r="H105" s="34" t="s">
        <v>1038</v>
      </c>
      <c r="I105" s="34" t="s">
        <v>1013</v>
      </c>
      <c r="J105" s="34" t="s">
        <v>1029</v>
      </c>
      <c r="K105" s="34" t="s">
        <v>1026</v>
      </c>
      <c r="L105" s="34" t="s">
        <v>820</v>
      </c>
      <c r="M105" s="34" t="s">
        <v>947</v>
      </c>
      <c r="N105" s="34" t="s">
        <v>870</v>
      </c>
      <c r="O105" s="34" t="s">
        <v>812</v>
      </c>
      <c r="P105" s="34" t="s">
        <v>1020</v>
      </c>
      <c r="Q105" s="34" t="s">
        <v>812</v>
      </c>
      <c r="R105" s="34" t="s">
        <v>820</v>
      </c>
      <c r="S105" s="34" t="s">
        <v>892</v>
      </c>
      <c r="T105" s="34" t="s">
        <v>1331</v>
      </c>
      <c r="U105" s="34" t="s">
        <v>1343</v>
      </c>
      <c r="V105" s="34"/>
    </row>
    <row r="106" spans="1:22" ht="16.95" customHeight="1" x14ac:dyDescent="0.3">
      <c r="A106" s="25">
        <v>89</v>
      </c>
      <c r="B106" t="s">
        <v>684</v>
      </c>
      <c r="C106" t="s">
        <v>145</v>
      </c>
      <c r="D106" s="25">
        <v>442679</v>
      </c>
      <c r="E106" s="25" t="s">
        <v>25</v>
      </c>
      <c r="F106" s="25" t="s">
        <v>182</v>
      </c>
      <c r="G106" s="34" t="s">
        <v>1026</v>
      </c>
      <c r="H106" s="34" t="s">
        <v>1044</v>
      </c>
      <c r="I106" s="34" t="s">
        <v>861</v>
      </c>
      <c r="J106" s="34" t="s">
        <v>785</v>
      </c>
      <c r="K106" s="34" t="s">
        <v>787</v>
      </c>
      <c r="L106" s="34" t="s">
        <v>1093</v>
      </c>
      <c r="M106" s="34" t="s">
        <v>1094</v>
      </c>
      <c r="N106" s="34" t="s">
        <v>1036</v>
      </c>
      <c r="O106" s="34" t="s">
        <v>1026</v>
      </c>
      <c r="P106" s="34" t="s">
        <v>799</v>
      </c>
      <c r="Q106" s="34" t="s">
        <v>1045</v>
      </c>
      <c r="R106" s="34" t="s">
        <v>1026</v>
      </c>
      <c r="S106" s="34" t="s">
        <v>793</v>
      </c>
      <c r="T106" s="34" t="s">
        <v>1054</v>
      </c>
      <c r="U106" s="34" t="s">
        <v>1344</v>
      </c>
      <c r="V106" s="34"/>
    </row>
    <row r="107" spans="1:22" ht="16.95" customHeight="1" x14ac:dyDescent="0.3">
      <c r="A107" s="25">
        <v>90</v>
      </c>
      <c r="B107" t="s">
        <v>643</v>
      </c>
      <c r="C107" t="s">
        <v>84</v>
      </c>
      <c r="D107" s="25">
        <v>267360</v>
      </c>
      <c r="E107" s="25" t="s">
        <v>73</v>
      </c>
      <c r="F107" s="25" t="s">
        <v>181</v>
      </c>
      <c r="G107" s="34" t="s">
        <v>1044</v>
      </c>
      <c r="H107" s="34" t="s">
        <v>861</v>
      </c>
      <c r="I107" s="34" t="s">
        <v>1057</v>
      </c>
      <c r="J107" s="34" t="s">
        <v>787</v>
      </c>
      <c r="K107" s="34" t="s">
        <v>1020</v>
      </c>
      <c r="L107" s="34" t="s">
        <v>813</v>
      </c>
      <c r="M107" s="34" t="s">
        <v>1318</v>
      </c>
      <c r="N107" s="34" t="s">
        <v>802</v>
      </c>
      <c r="O107" s="34" t="s">
        <v>1045</v>
      </c>
      <c r="P107" s="34" t="s">
        <v>1012</v>
      </c>
      <c r="Q107" s="34" t="s">
        <v>1043</v>
      </c>
      <c r="R107" s="34" t="s">
        <v>831</v>
      </c>
      <c r="S107" s="34" t="s">
        <v>820</v>
      </c>
      <c r="T107" s="34" t="s">
        <v>1314</v>
      </c>
      <c r="U107" s="34" t="s">
        <v>1344</v>
      </c>
      <c r="V107" s="34"/>
    </row>
    <row r="108" spans="1:22" ht="16.95" customHeight="1" x14ac:dyDescent="0.3">
      <c r="A108" s="25">
        <v>91</v>
      </c>
      <c r="B108" t="s">
        <v>627</v>
      </c>
      <c r="C108" t="s">
        <v>118</v>
      </c>
      <c r="D108" s="25">
        <v>355182</v>
      </c>
      <c r="E108" s="25" t="s">
        <v>27</v>
      </c>
      <c r="F108" s="25" t="s">
        <v>181</v>
      </c>
      <c r="G108" s="34" t="s">
        <v>1006</v>
      </c>
      <c r="H108" s="34" t="s">
        <v>1020</v>
      </c>
      <c r="I108" s="34" t="s">
        <v>802</v>
      </c>
      <c r="J108" s="34" t="s">
        <v>855</v>
      </c>
      <c r="K108" s="34" t="s">
        <v>1011</v>
      </c>
      <c r="L108" s="34" t="s">
        <v>866</v>
      </c>
      <c r="M108" s="34" t="s">
        <v>1326</v>
      </c>
      <c r="N108" s="34" t="s">
        <v>1006</v>
      </c>
      <c r="O108" s="34" t="s">
        <v>799</v>
      </c>
      <c r="P108" s="34" t="s">
        <v>1020</v>
      </c>
      <c r="Q108" s="34" t="s">
        <v>866</v>
      </c>
      <c r="R108" s="34" t="s">
        <v>812</v>
      </c>
      <c r="S108" s="34" t="s">
        <v>1048</v>
      </c>
      <c r="T108" s="34" t="s">
        <v>1090</v>
      </c>
      <c r="U108" s="34" t="s">
        <v>1344</v>
      </c>
      <c r="V108" s="34"/>
    </row>
    <row r="109" spans="1:22" ht="16.95" customHeight="1" x14ac:dyDescent="0.3">
      <c r="A109" s="25">
        <v>92</v>
      </c>
      <c r="B109" t="s">
        <v>616</v>
      </c>
      <c r="C109" t="s">
        <v>42</v>
      </c>
      <c r="D109" s="25">
        <v>424521</v>
      </c>
      <c r="E109" s="25" t="s">
        <v>27</v>
      </c>
      <c r="F109" s="25" t="s">
        <v>182</v>
      </c>
      <c r="G109" s="34" t="s">
        <v>800</v>
      </c>
      <c r="H109" s="34" t="s">
        <v>812</v>
      </c>
      <c r="I109" s="34" t="s">
        <v>812</v>
      </c>
      <c r="J109" s="34" t="s">
        <v>858</v>
      </c>
      <c r="K109" s="34" t="s">
        <v>812</v>
      </c>
      <c r="L109" s="34" t="s">
        <v>793</v>
      </c>
      <c r="M109" s="34" t="s">
        <v>1345</v>
      </c>
      <c r="N109" s="34" t="s">
        <v>1048</v>
      </c>
      <c r="O109" s="34" t="s">
        <v>802</v>
      </c>
      <c r="P109" s="34" t="s">
        <v>855</v>
      </c>
      <c r="Q109" s="34" t="s">
        <v>1038</v>
      </c>
      <c r="R109" s="34" t="s">
        <v>1020</v>
      </c>
      <c r="S109" s="34" t="s">
        <v>788</v>
      </c>
      <c r="T109" s="34" t="s">
        <v>952</v>
      </c>
      <c r="U109" s="34" t="s">
        <v>1346</v>
      </c>
      <c r="V109" s="34"/>
    </row>
    <row r="110" spans="1:22" ht="16.95" customHeight="1" x14ac:dyDescent="0.3">
      <c r="A110" s="25">
        <v>93</v>
      </c>
      <c r="B110" t="s">
        <v>661</v>
      </c>
      <c r="C110" t="s">
        <v>131</v>
      </c>
      <c r="D110" s="25">
        <v>335923</v>
      </c>
      <c r="E110" s="25" t="s">
        <v>114</v>
      </c>
      <c r="F110" s="25" t="s">
        <v>181</v>
      </c>
      <c r="G110" s="34" t="s">
        <v>786</v>
      </c>
      <c r="H110" s="34" t="s">
        <v>794</v>
      </c>
      <c r="I110" s="34" t="s">
        <v>796</v>
      </c>
      <c r="J110" s="34" t="s">
        <v>1026</v>
      </c>
      <c r="K110" s="34" t="s">
        <v>1043</v>
      </c>
      <c r="L110" s="34" t="s">
        <v>861</v>
      </c>
      <c r="M110" s="34" t="s">
        <v>1347</v>
      </c>
      <c r="N110" s="34" t="s">
        <v>1038</v>
      </c>
      <c r="O110" s="34" t="s">
        <v>1039</v>
      </c>
      <c r="P110" s="34" t="s">
        <v>1011</v>
      </c>
      <c r="Q110" s="34" t="s">
        <v>870</v>
      </c>
      <c r="R110" s="34" t="s">
        <v>1039</v>
      </c>
      <c r="S110" s="34" t="s">
        <v>1011</v>
      </c>
      <c r="T110" s="34" t="s">
        <v>1261</v>
      </c>
      <c r="U110" s="34" t="s">
        <v>1348</v>
      </c>
      <c r="V110" s="34"/>
    </row>
    <row r="111" spans="1:22" ht="16.95" customHeight="1" x14ac:dyDescent="0.3">
      <c r="A111" s="25">
        <v>94</v>
      </c>
      <c r="B111" t="s">
        <v>655</v>
      </c>
      <c r="C111" t="s">
        <v>656</v>
      </c>
      <c r="D111" s="25">
        <v>493673</v>
      </c>
      <c r="E111" s="25" t="s">
        <v>92</v>
      </c>
      <c r="F111" s="25" t="s">
        <v>182</v>
      </c>
      <c r="G111" s="34" t="s">
        <v>861</v>
      </c>
      <c r="H111" s="34" t="s">
        <v>1093</v>
      </c>
      <c r="I111" s="34" t="s">
        <v>796</v>
      </c>
      <c r="J111" s="34" t="s">
        <v>803</v>
      </c>
      <c r="K111" s="34" t="s">
        <v>1020</v>
      </c>
      <c r="L111" s="34" t="s">
        <v>1038</v>
      </c>
      <c r="M111" s="34" t="s">
        <v>1349</v>
      </c>
      <c r="N111" s="34" t="s">
        <v>1038</v>
      </c>
      <c r="O111" s="34" t="s">
        <v>789</v>
      </c>
      <c r="P111" s="34" t="s">
        <v>1026</v>
      </c>
      <c r="Q111" s="34" t="s">
        <v>1011</v>
      </c>
      <c r="R111" s="34" t="s">
        <v>1045</v>
      </c>
      <c r="S111" s="34" t="s">
        <v>1053</v>
      </c>
      <c r="T111" s="34" t="s">
        <v>1070</v>
      </c>
      <c r="U111" s="34" t="s">
        <v>1075</v>
      </c>
      <c r="V111" s="34"/>
    </row>
    <row r="112" spans="1:22" x14ac:dyDescent="0.3">
      <c r="A112" s="25">
        <v>95</v>
      </c>
      <c r="B112" t="s">
        <v>609</v>
      </c>
      <c r="C112" t="s">
        <v>50</v>
      </c>
      <c r="D112" s="25">
        <v>442195</v>
      </c>
      <c r="E112" s="25" t="s">
        <v>25</v>
      </c>
      <c r="F112" s="25" t="s">
        <v>182</v>
      </c>
      <c r="G112" s="34" t="s">
        <v>1020</v>
      </c>
      <c r="H112" s="34" t="s">
        <v>845</v>
      </c>
      <c r="I112" s="34" t="s">
        <v>820</v>
      </c>
      <c r="J112" s="34" t="s">
        <v>1021</v>
      </c>
      <c r="K112" s="34" t="s">
        <v>1011</v>
      </c>
      <c r="L112" s="34" t="s">
        <v>1032</v>
      </c>
      <c r="M112" s="34" t="s">
        <v>1350</v>
      </c>
      <c r="N112" s="34" t="s">
        <v>803</v>
      </c>
      <c r="O112" s="34" t="s">
        <v>858</v>
      </c>
      <c r="P112" s="34" t="s">
        <v>1045</v>
      </c>
      <c r="Q112" s="34" t="s">
        <v>1021</v>
      </c>
      <c r="R112" s="34" t="s">
        <v>796</v>
      </c>
      <c r="S112" s="34" t="s">
        <v>826</v>
      </c>
      <c r="T112" s="34" t="s">
        <v>1351</v>
      </c>
      <c r="U112" s="34" t="s">
        <v>1075</v>
      </c>
      <c r="V112" s="34"/>
    </row>
    <row r="113" spans="1:22" ht="16.95" customHeight="1" x14ac:dyDescent="0.3">
      <c r="A113" s="25">
        <v>96</v>
      </c>
      <c r="B113" t="s">
        <v>596</v>
      </c>
      <c r="C113" t="s">
        <v>597</v>
      </c>
      <c r="D113" s="25">
        <v>462019</v>
      </c>
      <c r="E113" s="25" t="s">
        <v>12</v>
      </c>
      <c r="F113" s="25" t="s">
        <v>182</v>
      </c>
      <c r="G113" s="34" t="s">
        <v>1028</v>
      </c>
      <c r="H113" s="34" t="s">
        <v>808</v>
      </c>
      <c r="I113" s="34" t="s">
        <v>1029</v>
      </c>
      <c r="J113" s="34" t="s">
        <v>787</v>
      </c>
      <c r="K113" s="34" t="s">
        <v>812</v>
      </c>
      <c r="L113" s="34" t="s">
        <v>858</v>
      </c>
      <c r="M113" s="34" t="s">
        <v>1352</v>
      </c>
      <c r="N113" s="34" t="s">
        <v>792</v>
      </c>
      <c r="O113" s="34" t="s">
        <v>1010</v>
      </c>
      <c r="P113" s="34" t="s">
        <v>792</v>
      </c>
      <c r="Q113" s="34" t="s">
        <v>855</v>
      </c>
      <c r="R113" s="34" t="s">
        <v>1006</v>
      </c>
      <c r="S113" s="34" t="s">
        <v>818</v>
      </c>
      <c r="T113" s="34" t="s">
        <v>1353</v>
      </c>
      <c r="U113" s="34" t="s">
        <v>1354</v>
      </c>
      <c r="V113" s="34"/>
    </row>
    <row r="114" spans="1:22" ht="16.95" customHeight="1" x14ac:dyDescent="0.3">
      <c r="A114" s="25">
        <v>97</v>
      </c>
      <c r="B114" t="s">
        <v>610</v>
      </c>
      <c r="C114" t="s">
        <v>611</v>
      </c>
      <c r="D114" s="25">
        <v>451596</v>
      </c>
      <c r="E114" s="25" t="s">
        <v>27</v>
      </c>
      <c r="F114" s="25" t="s">
        <v>182</v>
      </c>
      <c r="G114" s="34" t="s">
        <v>1038</v>
      </c>
      <c r="H114" s="34" t="s">
        <v>1053</v>
      </c>
      <c r="I114" s="34" t="s">
        <v>1006</v>
      </c>
      <c r="J114" s="34" t="s">
        <v>1045</v>
      </c>
      <c r="K114" s="34" t="s">
        <v>808</v>
      </c>
      <c r="L114" s="34" t="s">
        <v>1044</v>
      </c>
      <c r="M114" s="34" t="s">
        <v>1355</v>
      </c>
      <c r="N114" s="34" t="s">
        <v>1093</v>
      </c>
      <c r="O114" s="34" t="s">
        <v>787</v>
      </c>
      <c r="P114" s="34" t="s">
        <v>1044</v>
      </c>
      <c r="Q114" s="34" t="s">
        <v>1036</v>
      </c>
      <c r="R114" s="34" t="s">
        <v>1048</v>
      </c>
      <c r="S114" s="34" t="s">
        <v>831</v>
      </c>
      <c r="T114" s="34" t="s">
        <v>1331</v>
      </c>
      <c r="U114" s="34" t="s">
        <v>1356</v>
      </c>
      <c r="V114" s="34"/>
    </row>
    <row r="115" spans="1:22" ht="16.95" customHeight="1" x14ac:dyDescent="0.3">
      <c r="A115" s="25">
        <v>98</v>
      </c>
      <c r="B115" t="s">
        <v>657</v>
      </c>
      <c r="C115" t="s">
        <v>658</v>
      </c>
      <c r="D115" s="25">
        <v>459001</v>
      </c>
      <c r="E115" s="25" t="s">
        <v>10</v>
      </c>
      <c r="F115" s="25" t="s">
        <v>182</v>
      </c>
      <c r="G115" s="34" t="s">
        <v>812</v>
      </c>
      <c r="H115" s="34" t="s">
        <v>796</v>
      </c>
      <c r="I115" s="34" t="s">
        <v>794</v>
      </c>
      <c r="J115" s="34" t="s">
        <v>796</v>
      </c>
      <c r="K115" s="34" t="s">
        <v>870</v>
      </c>
      <c r="L115" s="34" t="s">
        <v>795</v>
      </c>
      <c r="M115" s="34" t="s">
        <v>1349</v>
      </c>
      <c r="N115" s="34" t="s">
        <v>858</v>
      </c>
      <c r="O115" s="34" t="s">
        <v>1039</v>
      </c>
      <c r="P115" s="34" t="s">
        <v>1032</v>
      </c>
      <c r="Q115" s="34" t="s">
        <v>1015</v>
      </c>
      <c r="R115" s="34" t="s">
        <v>1038</v>
      </c>
      <c r="S115" s="34" t="s">
        <v>808</v>
      </c>
      <c r="T115" s="34" t="s">
        <v>1314</v>
      </c>
      <c r="U115" s="34" t="s">
        <v>1357</v>
      </c>
      <c r="V115" s="34"/>
    </row>
    <row r="116" spans="1:22" ht="16.95" customHeight="1" x14ac:dyDescent="0.3">
      <c r="A116" s="25">
        <v>99</v>
      </c>
      <c r="B116" t="s">
        <v>669</v>
      </c>
      <c r="C116" t="s">
        <v>100</v>
      </c>
      <c r="D116" s="25">
        <v>392570</v>
      </c>
      <c r="E116" s="25" t="s">
        <v>23</v>
      </c>
      <c r="F116" s="25" t="s">
        <v>182</v>
      </c>
      <c r="G116" s="34" t="s">
        <v>841</v>
      </c>
      <c r="H116" s="34" t="s">
        <v>808</v>
      </c>
      <c r="I116" s="34" t="s">
        <v>1039</v>
      </c>
      <c r="J116" s="34" t="s">
        <v>870</v>
      </c>
      <c r="K116" s="34" t="s">
        <v>855</v>
      </c>
      <c r="L116" s="34" t="s">
        <v>794</v>
      </c>
      <c r="M116" s="34" t="s">
        <v>1358</v>
      </c>
      <c r="N116" s="34" t="s">
        <v>870</v>
      </c>
      <c r="O116" s="34" t="s">
        <v>820</v>
      </c>
      <c r="P116" s="34" t="s">
        <v>820</v>
      </c>
      <c r="Q116" s="34" t="s">
        <v>1188</v>
      </c>
      <c r="R116" s="34" t="s">
        <v>861</v>
      </c>
      <c r="S116" s="34" t="s">
        <v>1013</v>
      </c>
      <c r="T116" s="34" t="s">
        <v>1300</v>
      </c>
      <c r="U116" s="34" t="s">
        <v>1359</v>
      </c>
      <c r="V116" s="34"/>
    </row>
    <row r="117" spans="1:22" ht="16.95" customHeight="1" x14ac:dyDescent="0.3">
      <c r="A117" s="25">
        <v>100</v>
      </c>
      <c r="B117" t="s">
        <v>666</v>
      </c>
      <c r="C117" t="s">
        <v>124</v>
      </c>
      <c r="D117" s="25">
        <v>274489</v>
      </c>
      <c r="E117" s="25" t="s">
        <v>20</v>
      </c>
      <c r="F117" s="25" t="s">
        <v>181</v>
      </c>
      <c r="G117" s="34" t="s">
        <v>845</v>
      </c>
      <c r="H117" s="34" t="s">
        <v>803</v>
      </c>
      <c r="I117" s="34" t="s">
        <v>808</v>
      </c>
      <c r="J117" s="34" t="s">
        <v>787</v>
      </c>
      <c r="K117" s="34" t="s">
        <v>855</v>
      </c>
      <c r="L117" s="34" t="s">
        <v>787</v>
      </c>
      <c r="M117" s="34" t="s">
        <v>1360</v>
      </c>
      <c r="N117" s="34" t="s">
        <v>812</v>
      </c>
      <c r="O117" s="34" t="s">
        <v>1045</v>
      </c>
      <c r="P117" s="34" t="s">
        <v>1032</v>
      </c>
      <c r="Q117" s="34" t="s">
        <v>794</v>
      </c>
      <c r="R117" s="34" t="s">
        <v>800</v>
      </c>
      <c r="S117" s="34" t="s">
        <v>1021</v>
      </c>
      <c r="T117" s="34" t="s">
        <v>1345</v>
      </c>
      <c r="U117" s="34" t="s">
        <v>1361</v>
      </c>
      <c r="V117" s="34"/>
    </row>
    <row r="118" spans="1:22" ht="16.95" customHeight="1" x14ac:dyDescent="0.3">
      <c r="A118" s="25">
        <v>101</v>
      </c>
      <c r="B118" t="s">
        <v>638</v>
      </c>
      <c r="C118" t="s">
        <v>639</v>
      </c>
      <c r="D118" s="25">
        <v>393647</v>
      </c>
      <c r="E118" s="25" t="s">
        <v>233</v>
      </c>
      <c r="F118" s="25" t="s">
        <v>181</v>
      </c>
      <c r="G118" s="34" t="s">
        <v>861</v>
      </c>
      <c r="H118" s="34" t="s">
        <v>1036</v>
      </c>
      <c r="I118" s="34" t="s">
        <v>789</v>
      </c>
      <c r="J118" s="34" t="s">
        <v>794</v>
      </c>
      <c r="K118" s="34" t="s">
        <v>1020</v>
      </c>
      <c r="L118" s="34" t="s">
        <v>800</v>
      </c>
      <c r="M118" s="34" t="s">
        <v>1077</v>
      </c>
      <c r="N118" s="34" t="s">
        <v>1045</v>
      </c>
      <c r="O118" s="34" t="s">
        <v>808</v>
      </c>
      <c r="P118" s="34" t="s">
        <v>800</v>
      </c>
      <c r="Q118" s="34" t="s">
        <v>851</v>
      </c>
      <c r="R118" s="34" t="s">
        <v>1048</v>
      </c>
      <c r="S118" s="34" t="s">
        <v>858</v>
      </c>
      <c r="T118" s="34" t="s">
        <v>1331</v>
      </c>
      <c r="U118" s="34" t="s">
        <v>1362</v>
      </c>
      <c r="V118" s="34"/>
    </row>
    <row r="119" spans="1:22" ht="16.95" customHeight="1" x14ac:dyDescent="0.3">
      <c r="A119" s="25">
        <v>102</v>
      </c>
      <c r="B119" t="s">
        <v>645</v>
      </c>
      <c r="C119" t="s">
        <v>186</v>
      </c>
      <c r="D119" s="25">
        <v>388640</v>
      </c>
      <c r="E119" s="25" t="s">
        <v>125</v>
      </c>
      <c r="F119" s="25" t="s">
        <v>181</v>
      </c>
      <c r="G119" s="34" t="s">
        <v>788</v>
      </c>
      <c r="H119" s="34" t="s">
        <v>855</v>
      </c>
      <c r="I119" s="34" t="s">
        <v>803</v>
      </c>
      <c r="J119" s="34" t="s">
        <v>870</v>
      </c>
      <c r="K119" s="34" t="s">
        <v>813</v>
      </c>
      <c r="L119" s="34" t="s">
        <v>1036</v>
      </c>
      <c r="M119" s="34" t="s">
        <v>953</v>
      </c>
      <c r="N119" s="34" t="s">
        <v>874</v>
      </c>
      <c r="O119" s="34" t="s">
        <v>1039</v>
      </c>
      <c r="P119" s="34" t="s">
        <v>799</v>
      </c>
      <c r="Q119" s="34" t="s">
        <v>796</v>
      </c>
      <c r="R119" s="34" t="s">
        <v>808</v>
      </c>
      <c r="S119" s="34" t="s">
        <v>1048</v>
      </c>
      <c r="T119" s="34" t="s">
        <v>1351</v>
      </c>
      <c r="U119" s="34" t="s">
        <v>1363</v>
      </c>
      <c r="V119" s="34"/>
    </row>
    <row r="120" spans="1:22" ht="16.95" customHeight="1" x14ac:dyDescent="0.3">
      <c r="A120" s="25">
        <v>103</v>
      </c>
      <c r="B120" t="s">
        <v>670</v>
      </c>
      <c r="C120" t="s">
        <v>52</v>
      </c>
      <c r="D120" s="25">
        <v>482748</v>
      </c>
      <c r="E120" s="25" t="s">
        <v>53</v>
      </c>
      <c r="F120" s="25" t="s">
        <v>182</v>
      </c>
      <c r="G120" s="34" t="s">
        <v>799</v>
      </c>
      <c r="H120" s="34" t="s">
        <v>803</v>
      </c>
      <c r="I120" s="34" t="s">
        <v>812</v>
      </c>
      <c r="J120" s="34" t="s">
        <v>800</v>
      </c>
      <c r="K120" s="34" t="s">
        <v>820</v>
      </c>
      <c r="L120" s="34" t="s">
        <v>866</v>
      </c>
      <c r="M120" s="34" t="s">
        <v>1358</v>
      </c>
      <c r="N120" s="34" t="s">
        <v>855</v>
      </c>
      <c r="O120" s="34" t="s">
        <v>832</v>
      </c>
      <c r="P120" s="34" t="s">
        <v>1045</v>
      </c>
      <c r="Q120" s="34" t="s">
        <v>1018</v>
      </c>
      <c r="R120" s="34" t="s">
        <v>1010</v>
      </c>
      <c r="S120" s="34" t="s">
        <v>803</v>
      </c>
      <c r="T120" s="34" t="s">
        <v>1090</v>
      </c>
      <c r="U120" s="34" t="s">
        <v>1364</v>
      </c>
      <c r="V120" s="34"/>
    </row>
    <row r="121" spans="1:22" ht="16.95" customHeight="1" x14ac:dyDescent="0.3">
      <c r="A121" s="25">
        <v>104</v>
      </c>
      <c r="B121" t="s">
        <v>636</v>
      </c>
      <c r="C121" t="s">
        <v>637</v>
      </c>
      <c r="D121" s="25">
        <v>381840</v>
      </c>
      <c r="E121" s="25" t="s">
        <v>53</v>
      </c>
      <c r="F121" s="25" t="s">
        <v>182</v>
      </c>
      <c r="G121" s="34" t="s">
        <v>1032</v>
      </c>
      <c r="H121" s="34" t="s">
        <v>1044</v>
      </c>
      <c r="I121" s="34" t="s">
        <v>1020</v>
      </c>
      <c r="J121" s="34" t="s">
        <v>787</v>
      </c>
      <c r="K121" s="34" t="s">
        <v>796</v>
      </c>
      <c r="L121" s="34" t="s">
        <v>820</v>
      </c>
      <c r="M121" s="34" t="s">
        <v>1335</v>
      </c>
      <c r="N121" s="34" t="s">
        <v>801</v>
      </c>
      <c r="O121" s="34" t="s">
        <v>1045</v>
      </c>
      <c r="P121" s="34" t="s">
        <v>788</v>
      </c>
      <c r="Q121" s="34" t="s">
        <v>802</v>
      </c>
      <c r="R121" s="34" t="s">
        <v>1036</v>
      </c>
      <c r="S121" s="34" t="s">
        <v>1032</v>
      </c>
      <c r="T121" s="34" t="s">
        <v>959</v>
      </c>
      <c r="U121" s="34" t="s">
        <v>1365</v>
      </c>
      <c r="V121" s="34"/>
    </row>
    <row r="122" spans="1:22" ht="16.95" customHeight="1" x14ac:dyDescent="0.3">
      <c r="A122" s="25">
        <v>105</v>
      </c>
      <c r="B122" t="s">
        <v>640</v>
      </c>
      <c r="C122" t="s">
        <v>136</v>
      </c>
      <c r="D122" s="25">
        <v>467973</v>
      </c>
      <c r="E122" s="25" t="s">
        <v>10</v>
      </c>
      <c r="F122" s="25" t="s">
        <v>182</v>
      </c>
      <c r="G122" s="34" t="s">
        <v>796</v>
      </c>
      <c r="H122" s="34" t="s">
        <v>845</v>
      </c>
      <c r="I122" s="34" t="s">
        <v>803</v>
      </c>
      <c r="J122" s="34" t="s">
        <v>812</v>
      </c>
      <c r="K122" s="34" t="s">
        <v>1038</v>
      </c>
      <c r="L122" s="34" t="s">
        <v>1048</v>
      </c>
      <c r="M122" s="34" t="s">
        <v>1366</v>
      </c>
      <c r="N122" s="34" t="s">
        <v>813</v>
      </c>
      <c r="O122" s="34" t="s">
        <v>1029</v>
      </c>
      <c r="P122" s="34" t="s">
        <v>1048</v>
      </c>
      <c r="Q122" s="34" t="s">
        <v>826</v>
      </c>
      <c r="R122" s="34" t="s">
        <v>1043</v>
      </c>
      <c r="S122" s="34" t="s">
        <v>831</v>
      </c>
      <c r="T122" s="34" t="s">
        <v>1349</v>
      </c>
      <c r="U122" s="34" t="s">
        <v>1365</v>
      </c>
      <c r="V122" s="34"/>
    </row>
    <row r="123" spans="1:22" ht="16.95" customHeight="1" x14ac:dyDescent="0.3">
      <c r="A123" s="25">
        <v>106</v>
      </c>
      <c r="B123" t="s">
        <v>648</v>
      </c>
      <c r="C123" t="s">
        <v>649</v>
      </c>
      <c r="D123" s="25">
        <v>387451</v>
      </c>
      <c r="E123" s="25" t="s">
        <v>8</v>
      </c>
      <c r="F123" s="25" t="s">
        <v>182</v>
      </c>
      <c r="G123" s="34" t="s">
        <v>1045</v>
      </c>
      <c r="H123" s="34" t="s">
        <v>1038</v>
      </c>
      <c r="I123" s="34" t="s">
        <v>1006</v>
      </c>
      <c r="J123" s="34" t="s">
        <v>851</v>
      </c>
      <c r="K123" s="34" t="s">
        <v>916</v>
      </c>
      <c r="L123" s="34" t="s">
        <v>789</v>
      </c>
      <c r="M123" s="34" t="s">
        <v>1367</v>
      </c>
      <c r="N123" s="34" t="s">
        <v>892</v>
      </c>
      <c r="O123" s="34" t="s">
        <v>1045</v>
      </c>
      <c r="P123" s="34" t="s">
        <v>845</v>
      </c>
      <c r="Q123" s="34" t="s">
        <v>1044</v>
      </c>
      <c r="R123" s="34" t="s">
        <v>789</v>
      </c>
      <c r="S123" s="34" t="s">
        <v>1048</v>
      </c>
      <c r="T123" s="34" t="s">
        <v>1368</v>
      </c>
      <c r="U123" s="34" t="s">
        <v>1369</v>
      </c>
      <c r="V123" s="34"/>
    </row>
    <row r="124" spans="1:22" ht="16.95" customHeight="1" x14ac:dyDescent="0.3">
      <c r="A124" s="25">
        <v>107</v>
      </c>
      <c r="B124" t="s">
        <v>628</v>
      </c>
      <c r="C124" t="s">
        <v>37</v>
      </c>
      <c r="D124" s="25">
        <v>463402</v>
      </c>
      <c r="E124" s="25" t="s">
        <v>38</v>
      </c>
      <c r="F124" s="25" t="s">
        <v>181</v>
      </c>
      <c r="G124" s="34" t="s">
        <v>866</v>
      </c>
      <c r="H124" s="34" t="s">
        <v>845</v>
      </c>
      <c r="I124" s="34" t="s">
        <v>1040</v>
      </c>
      <c r="J124" s="34" t="s">
        <v>861</v>
      </c>
      <c r="K124" s="34" t="s">
        <v>1093</v>
      </c>
      <c r="L124" s="34" t="s">
        <v>1005</v>
      </c>
      <c r="M124" s="34" t="s">
        <v>1370</v>
      </c>
      <c r="N124" s="34" t="s">
        <v>820</v>
      </c>
      <c r="O124" s="34" t="s">
        <v>802</v>
      </c>
      <c r="P124" s="34" t="s">
        <v>1039</v>
      </c>
      <c r="Q124" s="34" t="s">
        <v>861</v>
      </c>
      <c r="R124" s="34" t="s">
        <v>851</v>
      </c>
      <c r="S124" s="34" t="s">
        <v>820</v>
      </c>
      <c r="T124" s="34" t="s">
        <v>1074</v>
      </c>
      <c r="U124" s="34" t="s">
        <v>1371</v>
      </c>
      <c r="V124" s="34"/>
    </row>
    <row r="125" spans="1:22" ht="16.95" customHeight="1" x14ac:dyDescent="0.3">
      <c r="A125" s="25">
        <v>108</v>
      </c>
      <c r="B125" t="s">
        <v>676</v>
      </c>
      <c r="C125" t="s">
        <v>84</v>
      </c>
      <c r="D125" s="25">
        <v>355936</v>
      </c>
      <c r="E125" s="25" t="s">
        <v>119</v>
      </c>
      <c r="F125" s="25" t="s">
        <v>181</v>
      </c>
      <c r="G125" s="34" t="s">
        <v>813</v>
      </c>
      <c r="H125" s="34" t="s">
        <v>833</v>
      </c>
      <c r="I125" s="34" t="s">
        <v>1035</v>
      </c>
      <c r="J125" s="34" t="s">
        <v>1044</v>
      </c>
      <c r="K125" s="34" t="s">
        <v>787</v>
      </c>
      <c r="L125" s="34" t="s">
        <v>870</v>
      </c>
      <c r="M125" s="34" t="s">
        <v>1372</v>
      </c>
      <c r="N125" s="34" t="s">
        <v>855</v>
      </c>
      <c r="O125" s="34" t="s">
        <v>845</v>
      </c>
      <c r="P125" s="34" t="s">
        <v>800</v>
      </c>
      <c r="Q125" s="34" t="s">
        <v>1029</v>
      </c>
      <c r="R125" s="34" t="s">
        <v>1039</v>
      </c>
      <c r="S125" s="34" t="s">
        <v>802</v>
      </c>
      <c r="T125" s="34" t="s">
        <v>1373</v>
      </c>
      <c r="U125" s="34" t="s">
        <v>1374</v>
      </c>
      <c r="V125" s="34"/>
    </row>
    <row r="126" spans="1:22" ht="16.95" customHeight="1" x14ac:dyDescent="0.3">
      <c r="A126" s="25">
        <v>109</v>
      </c>
      <c r="B126" t="s">
        <v>635</v>
      </c>
      <c r="C126" t="s">
        <v>58</v>
      </c>
      <c r="D126" s="25">
        <v>392047</v>
      </c>
      <c r="E126" s="25" t="s">
        <v>6</v>
      </c>
      <c r="F126" s="25" t="s">
        <v>182</v>
      </c>
      <c r="G126" s="34" t="s">
        <v>813</v>
      </c>
      <c r="H126" s="34" t="s">
        <v>1045</v>
      </c>
      <c r="I126" s="34" t="s">
        <v>1039</v>
      </c>
      <c r="J126" s="34" t="s">
        <v>1045</v>
      </c>
      <c r="K126" s="34" t="s">
        <v>852</v>
      </c>
      <c r="L126" s="34" t="s">
        <v>1013</v>
      </c>
      <c r="M126" s="34" t="s">
        <v>1081</v>
      </c>
      <c r="N126" s="34" t="s">
        <v>845</v>
      </c>
      <c r="O126" s="34" t="s">
        <v>1053</v>
      </c>
      <c r="P126" s="34" t="s">
        <v>787</v>
      </c>
      <c r="Q126" s="34" t="s">
        <v>812</v>
      </c>
      <c r="R126" s="34" t="s">
        <v>786</v>
      </c>
      <c r="S126" s="34" t="s">
        <v>789</v>
      </c>
      <c r="T126" s="34" t="s">
        <v>1375</v>
      </c>
      <c r="U126" s="34" t="s">
        <v>1376</v>
      </c>
      <c r="V126" s="34"/>
    </row>
    <row r="127" spans="1:22" ht="16.95" customHeight="1" x14ac:dyDescent="0.3">
      <c r="A127" s="25">
        <v>110</v>
      </c>
      <c r="B127" t="s">
        <v>496</v>
      </c>
      <c r="C127" t="s">
        <v>622</v>
      </c>
      <c r="D127" s="25">
        <v>365104</v>
      </c>
      <c r="E127" s="25" t="s">
        <v>8</v>
      </c>
      <c r="F127" s="25" t="s">
        <v>182</v>
      </c>
      <c r="G127" s="34" t="s">
        <v>1032</v>
      </c>
      <c r="H127" s="34" t="s">
        <v>808</v>
      </c>
      <c r="I127" s="34" t="s">
        <v>788</v>
      </c>
      <c r="J127" s="34" t="s">
        <v>802</v>
      </c>
      <c r="K127" s="34" t="s">
        <v>870</v>
      </c>
      <c r="L127" s="34" t="s">
        <v>1011</v>
      </c>
      <c r="M127" s="34" t="s">
        <v>1287</v>
      </c>
      <c r="N127" s="34" t="s">
        <v>820</v>
      </c>
      <c r="O127" s="34" t="s">
        <v>1029</v>
      </c>
      <c r="P127" s="34" t="s">
        <v>794</v>
      </c>
      <c r="Q127" s="34" t="s">
        <v>866</v>
      </c>
      <c r="R127" s="34" t="s">
        <v>881</v>
      </c>
      <c r="S127" s="34" t="s">
        <v>799</v>
      </c>
      <c r="T127" s="34" t="s">
        <v>1377</v>
      </c>
      <c r="U127" s="34" t="s">
        <v>1378</v>
      </c>
      <c r="V127" s="34"/>
    </row>
    <row r="128" spans="1:22" ht="16.95" customHeight="1" x14ac:dyDescent="0.3">
      <c r="A128" s="25">
        <v>111</v>
      </c>
      <c r="B128" t="s">
        <v>383</v>
      </c>
      <c r="C128" t="s">
        <v>650</v>
      </c>
      <c r="D128" s="25">
        <v>391053</v>
      </c>
      <c r="E128" s="25" t="s">
        <v>14</v>
      </c>
      <c r="F128" s="25" t="s">
        <v>182</v>
      </c>
      <c r="G128" s="34" t="s">
        <v>855</v>
      </c>
      <c r="H128" s="34" t="s">
        <v>820</v>
      </c>
      <c r="I128" s="34" t="s">
        <v>802</v>
      </c>
      <c r="J128" s="34" t="s">
        <v>1030</v>
      </c>
      <c r="K128" s="34" t="s">
        <v>794</v>
      </c>
      <c r="L128" s="34" t="s">
        <v>1032</v>
      </c>
      <c r="M128" s="34" t="s">
        <v>1367</v>
      </c>
      <c r="N128" s="34" t="s">
        <v>792</v>
      </c>
      <c r="O128" s="34" t="s">
        <v>1029</v>
      </c>
      <c r="P128" s="34" t="s">
        <v>800</v>
      </c>
      <c r="Q128" s="34" t="s">
        <v>1021</v>
      </c>
      <c r="R128" s="34" t="s">
        <v>1053</v>
      </c>
      <c r="S128" s="34" t="s">
        <v>881</v>
      </c>
      <c r="T128" s="34" t="s">
        <v>1353</v>
      </c>
      <c r="U128" s="34" t="s">
        <v>1379</v>
      </c>
      <c r="V128" s="34"/>
    </row>
    <row r="129" spans="1:22" ht="16.95" customHeight="1" x14ac:dyDescent="0.3">
      <c r="A129" s="25">
        <v>112</v>
      </c>
      <c r="B129" t="s">
        <v>662</v>
      </c>
      <c r="C129" t="s">
        <v>9</v>
      </c>
      <c r="D129" s="25">
        <v>406784</v>
      </c>
      <c r="E129" s="25" t="s">
        <v>10</v>
      </c>
      <c r="F129" s="25" t="s">
        <v>182</v>
      </c>
      <c r="G129" s="34" t="s">
        <v>800</v>
      </c>
      <c r="H129" s="34" t="s">
        <v>803</v>
      </c>
      <c r="I129" s="34" t="s">
        <v>1093</v>
      </c>
      <c r="J129" s="34" t="s">
        <v>1021</v>
      </c>
      <c r="K129" s="34" t="s">
        <v>1048</v>
      </c>
      <c r="L129" s="34" t="s">
        <v>866</v>
      </c>
      <c r="M129" s="34" t="s">
        <v>1347</v>
      </c>
      <c r="N129" s="34" t="s">
        <v>1093</v>
      </c>
      <c r="O129" s="34" t="s">
        <v>1045</v>
      </c>
      <c r="P129" s="34" t="s">
        <v>1044</v>
      </c>
      <c r="Q129" s="34" t="s">
        <v>1015</v>
      </c>
      <c r="R129" s="34" t="s">
        <v>874</v>
      </c>
      <c r="S129" s="34" t="s">
        <v>866</v>
      </c>
      <c r="T129" s="34" t="s">
        <v>1380</v>
      </c>
      <c r="U129" s="34" t="s">
        <v>1381</v>
      </c>
      <c r="V129" s="34"/>
    </row>
    <row r="130" spans="1:22" ht="16.95" customHeight="1" x14ac:dyDescent="0.3">
      <c r="A130" s="25">
        <v>113</v>
      </c>
      <c r="B130" t="s">
        <v>668</v>
      </c>
      <c r="C130" t="s">
        <v>51</v>
      </c>
      <c r="D130" s="25">
        <v>400426</v>
      </c>
      <c r="E130" s="25" t="s">
        <v>20</v>
      </c>
      <c r="F130" s="25" t="s">
        <v>181</v>
      </c>
      <c r="G130" s="34" t="s">
        <v>799</v>
      </c>
      <c r="H130" s="34" t="s">
        <v>800</v>
      </c>
      <c r="I130" s="34" t="s">
        <v>1032</v>
      </c>
      <c r="J130" s="34" t="s">
        <v>803</v>
      </c>
      <c r="K130" s="34" t="s">
        <v>787</v>
      </c>
      <c r="L130" s="34" t="s">
        <v>802</v>
      </c>
      <c r="M130" s="34" t="s">
        <v>1382</v>
      </c>
      <c r="N130" s="34" t="s">
        <v>870</v>
      </c>
      <c r="O130" s="34" t="s">
        <v>1020</v>
      </c>
      <c r="P130" s="34" t="s">
        <v>812</v>
      </c>
      <c r="Q130" s="34" t="s">
        <v>788</v>
      </c>
      <c r="R130" s="34" t="s">
        <v>799</v>
      </c>
      <c r="S130" s="34" t="s">
        <v>880</v>
      </c>
      <c r="T130" s="34" t="s">
        <v>1383</v>
      </c>
      <c r="U130" s="34" t="s">
        <v>1384</v>
      </c>
      <c r="V130" s="34"/>
    </row>
    <row r="131" spans="1:22" ht="16.95" customHeight="1" x14ac:dyDescent="0.3">
      <c r="A131" s="25">
        <v>114</v>
      </c>
      <c r="B131" t="s">
        <v>671</v>
      </c>
      <c r="C131" t="s">
        <v>154</v>
      </c>
      <c r="D131" s="25">
        <v>373236</v>
      </c>
      <c r="E131" s="25" t="s">
        <v>92</v>
      </c>
      <c r="F131" s="25" t="s">
        <v>181</v>
      </c>
      <c r="G131" s="34" t="s">
        <v>1039</v>
      </c>
      <c r="H131" s="34" t="s">
        <v>786</v>
      </c>
      <c r="I131" s="34" t="s">
        <v>800</v>
      </c>
      <c r="J131" s="34" t="s">
        <v>1044</v>
      </c>
      <c r="K131" s="34" t="s">
        <v>792</v>
      </c>
      <c r="L131" s="34" t="s">
        <v>812</v>
      </c>
      <c r="M131" s="34" t="s">
        <v>960</v>
      </c>
      <c r="N131" s="34" t="s">
        <v>1036</v>
      </c>
      <c r="O131" s="34" t="s">
        <v>881</v>
      </c>
      <c r="P131" s="34" t="s">
        <v>1036</v>
      </c>
      <c r="Q131" s="34" t="s">
        <v>1020</v>
      </c>
      <c r="R131" s="34" t="s">
        <v>826</v>
      </c>
      <c r="S131" s="34" t="s">
        <v>813</v>
      </c>
      <c r="T131" s="34" t="s">
        <v>958</v>
      </c>
      <c r="U131" s="34" t="s">
        <v>1385</v>
      </c>
      <c r="V131" s="34"/>
    </row>
    <row r="132" spans="1:22" ht="16.95" customHeight="1" x14ac:dyDescent="0.3">
      <c r="A132" s="25">
        <v>115</v>
      </c>
      <c r="B132" t="s">
        <v>625</v>
      </c>
      <c r="C132" t="s">
        <v>146</v>
      </c>
      <c r="D132" s="25">
        <v>312913</v>
      </c>
      <c r="E132" s="25" t="s">
        <v>97</v>
      </c>
      <c r="F132" s="25" t="s">
        <v>181</v>
      </c>
      <c r="G132" s="34" t="s">
        <v>1035</v>
      </c>
      <c r="H132" s="34" t="s">
        <v>788</v>
      </c>
      <c r="I132" s="34" t="s">
        <v>808</v>
      </c>
      <c r="J132" s="34" t="s">
        <v>866</v>
      </c>
      <c r="K132" s="34" t="s">
        <v>1011</v>
      </c>
      <c r="L132" s="34" t="s">
        <v>845</v>
      </c>
      <c r="M132" s="34" t="s">
        <v>1090</v>
      </c>
      <c r="N132" s="34" t="s">
        <v>1044</v>
      </c>
      <c r="O132" s="34" t="s">
        <v>861</v>
      </c>
      <c r="P132" s="34" t="s">
        <v>880</v>
      </c>
      <c r="Q132" s="34" t="s">
        <v>796</v>
      </c>
      <c r="R132" s="34" t="s">
        <v>855</v>
      </c>
      <c r="S132" s="34" t="s">
        <v>826</v>
      </c>
      <c r="T132" s="34" t="s">
        <v>804</v>
      </c>
      <c r="U132" s="34" t="s">
        <v>1386</v>
      </c>
      <c r="V132" s="34"/>
    </row>
    <row r="133" spans="1:22" ht="16.95" customHeight="1" x14ac:dyDescent="0.3">
      <c r="A133" s="25">
        <v>116</v>
      </c>
      <c r="B133" t="s">
        <v>664</v>
      </c>
      <c r="C133" t="s">
        <v>52</v>
      </c>
      <c r="D133" s="25">
        <v>431764</v>
      </c>
      <c r="E133" s="25" t="s">
        <v>36</v>
      </c>
      <c r="F133" s="25" t="s">
        <v>182</v>
      </c>
      <c r="G133" s="34" t="s">
        <v>813</v>
      </c>
      <c r="H133" s="34" t="s">
        <v>800</v>
      </c>
      <c r="I133" s="34" t="s">
        <v>786</v>
      </c>
      <c r="J133" s="34" t="s">
        <v>1020</v>
      </c>
      <c r="K133" s="34" t="s">
        <v>1035</v>
      </c>
      <c r="L133" s="34" t="s">
        <v>803</v>
      </c>
      <c r="M133" s="34" t="s">
        <v>1387</v>
      </c>
      <c r="N133" s="34" t="s">
        <v>787</v>
      </c>
      <c r="O133" s="34" t="s">
        <v>1011</v>
      </c>
      <c r="P133" s="34" t="s">
        <v>1045</v>
      </c>
      <c r="Q133" s="34" t="s">
        <v>858</v>
      </c>
      <c r="R133" s="34" t="s">
        <v>1039</v>
      </c>
      <c r="S133" s="34" t="s">
        <v>837</v>
      </c>
      <c r="T133" s="34" t="s">
        <v>1358</v>
      </c>
      <c r="U133" s="34" t="s">
        <v>1388</v>
      </c>
      <c r="V133" s="34"/>
    </row>
    <row r="134" spans="1:22" ht="16.95" customHeight="1" x14ac:dyDescent="0.3">
      <c r="A134" s="25">
        <v>117</v>
      </c>
      <c r="B134" t="s">
        <v>690</v>
      </c>
      <c r="C134" t="s">
        <v>691</v>
      </c>
      <c r="D134" s="25">
        <v>366187</v>
      </c>
      <c r="E134" s="25" t="s">
        <v>8</v>
      </c>
      <c r="F134" s="25" t="s">
        <v>182</v>
      </c>
      <c r="G134" s="34" t="s">
        <v>820</v>
      </c>
      <c r="H134" s="34" t="s">
        <v>799</v>
      </c>
      <c r="I134" s="34" t="s">
        <v>831</v>
      </c>
      <c r="J134" s="34" t="s">
        <v>881</v>
      </c>
      <c r="K134" s="34" t="s">
        <v>787</v>
      </c>
      <c r="L134" s="34" t="s">
        <v>1032</v>
      </c>
      <c r="M134" s="34" t="s">
        <v>1095</v>
      </c>
      <c r="N134" s="34" t="s">
        <v>1026</v>
      </c>
      <c r="O134" s="34" t="s">
        <v>861</v>
      </c>
      <c r="P134" s="34" t="s">
        <v>866</v>
      </c>
      <c r="Q134" s="34" t="s">
        <v>1030</v>
      </c>
      <c r="R134" s="34" t="s">
        <v>1044</v>
      </c>
      <c r="S134" s="34" t="s">
        <v>813</v>
      </c>
      <c r="T134" s="34" t="s">
        <v>1373</v>
      </c>
      <c r="U134" s="34" t="s">
        <v>1389</v>
      </c>
      <c r="V134" s="34"/>
    </row>
    <row r="135" spans="1:22" ht="16.95" customHeight="1" x14ac:dyDescent="0.3">
      <c r="A135" s="25">
        <v>118</v>
      </c>
      <c r="B135" t="s">
        <v>633</v>
      </c>
      <c r="C135" t="s">
        <v>634</v>
      </c>
      <c r="D135" s="25">
        <v>451241</v>
      </c>
      <c r="E135" s="25" t="s">
        <v>96</v>
      </c>
      <c r="F135" s="25" t="s">
        <v>182</v>
      </c>
      <c r="G135" s="34" t="s">
        <v>1045</v>
      </c>
      <c r="H135" s="34" t="s">
        <v>1044</v>
      </c>
      <c r="I135" s="34" t="s">
        <v>831</v>
      </c>
      <c r="J135" s="34" t="s">
        <v>1021</v>
      </c>
      <c r="K135" s="34" t="s">
        <v>831</v>
      </c>
      <c r="L135" s="34" t="s">
        <v>1048</v>
      </c>
      <c r="M135" s="34" t="s">
        <v>1390</v>
      </c>
      <c r="N135" s="34" t="s">
        <v>1038</v>
      </c>
      <c r="O135" s="34" t="s">
        <v>874</v>
      </c>
      <c r="P135" s="34" t="s">
        <v>844</v>
      </c>
      <c r="Q135" s="34" t="s">
        <v>808</v>
      </c>
      <c r="R135" s="34" t="s">
        <v>1030</v>
      </c>
      <c r="S135" s="34" t="s">
        <v>858</v>
      </c>
      <c r="T135" s="34" t="s">
        <v>1391</v>
      </c>
      <c r="U135" s="34" t="s">
        <v>1392</v>
      </c>
      <c r="V135" s="34"/>
    </row>
    <row r="136" spans="1:22" ht="16.95" customHeight="1" x14ac:dyDescent="0.3">
      <c r="A136" s="25">
        <v>119</v>
      </c>
      <c r="B136" t="s">
        <v>682</v>
      </c>
      <c r="C136" t="s">
        <v>99</v>
      </c>
      <c r="D136" s="25">
        <v>386959</v>
      </c>
      <c r="E136" s="25" t="s">
        <v>8</v>
      </c>
      <c r="F136" s="25" t="s">
        <v>182</v>
      </c>
      <c r="G136" s="34" t="s">
        <v>1093</v>
      </c>
      <c r="H136" s="34" t="s">
        <v>855</v>
      </c>
      <c r="I136" s="34" t="s">
        <v>870</v>
      </c>
      <c r="J136" s="34" t="s">
        <v>802</v>
      </c>
      <c r="K136" s="34" t="s">
        <v>1039</v>
      </c>
      <c r="L136" s="34" t="s">
        <v>794</v>
      </c>
      <c r="M136" s="34" t="s">
        <v>1393</v>
      </c>
      <c r="N136" s="34" t="s">
        <v>858</v>
      </c>
      <c r="O136" s="34" t="s">
        <v>858</v>
      </c>
      <c r="P136" s="34" t="s">
        <v>1043</v>
      </c>
      <c r="Q136" s="34" t="s">
        <v>845</v>
      </c>
      <c r="R136" s="34" t="s">
        <v>789</v>
      </c>
      <c r="S136" s="34" t="s">
        <v>1048</v>
      </c>
      <c r="T136" s="34" t="s">
        <v>1349</v>
      </c>
      <c r="U136" s="34" t="s">
        <v>1394</v>
      </c>
      <c r="V136" s="34"/>
    </row>
    <row r="137" spans="1:22" ht="16.95" customHeight="1" x14ac:dyDescent="0.3">
      <c r="A137" s="25">
        <v>120</v>
      </c>
      <c r="B137" t="s">
        <v>394</v>
      </c>
      <c r="C137" t="s">
        <v>24</v>
      </c>
      <c r="D137" s="25">
        <v>445266</v>
      </c>
      <c r="E137" s="25" t="s">
        <v>25</v>
      </c>
      <c r="F137" s="25" t="s">
        <v>183</v>
      </c>
      <c r="G137" s="34" t="s">
        <v>812</v>
      </c>
      <c r="H137" s="34" t="s">
        <v>1039</v>
      </c>
      <c r="I137" s="34" t="s">
        <v>1044</v>
      </c>
      <c r="J137" s="34" t="s">
        <v>870</v>
      </c>
      <c r="K137" s="34" t="s">
        <v>789</v>
      </c>
      <c r="L137" s="34" t="s">
        <v>858</v>
      </c>
      <c r="M137" s="34" t="s">
        <v>1066</v>
      </c>
      <c r="N137" s="34" t="s">
        <v>1032</v>
      </c>
      <c r="O137" s="34" t="s">
        <v>858</v>
      </c>
      <c r="P137" s="34" t="s">
        <v>813</v>
      </c>
      <c r="Q137" s="34" t="s">
        <v>794</v>
      </c>
      <c r="R137" s="34" t="s">
        <v>802</v>
      </c>
      <c r="S137" s="34" t="s">
        <v>861</v>
      </c>
      <c r="T137" s="34" t="s">
        <v>967</v>
      </c>
      <c r="U137" s="34" t="s">
        <v>1394</v>
      </c>
      <c r="V137" s="34"/>
    </row>
    <row r="138" spans="1:22" ht="16.95" customHeight="1" x14ac:dyDescent="0.3">
      <c r="A138" s="25">
        <v>121</v>
      </c>
      <c r="B138" t="s">
        <v>665</v>
      </c>
      <c r="C138" t="s">
        <v>89</v>
      </c>
      <c r="D138" s="25">
        <v>389896</v>
      </c>
      <c r="E138" s="25" t="s">
        <v>27</v>
      </c>
      <c r="F138" s="25" t="s">
        <v>182</v>
      </c>
      <c r="G138" s="34" t="s">
        <v>1038</v>
      </c>
      <c r="H138" s="34" t="s">
        <v>858</v>
      </c>
      <c r="I138" s="34" t="s">
        <v>812</v>
      </c>
      <c r="J138" s="34" t="s">
        <v>1032</v>
      </c>
      <c r="K138" s="34" t="s">
        <v>800</v>
      </c>
      <c r="L138" s="34" t="s">
        <v>792</v>
      </c>
      <c r="M138" s="34" t="s">
        <v>1387</v>
      </c>
      <c r="N138" s="34" t="s">
        <v>1026</v>
      </c>
      <c r="O138" s="34" t="s">
        <v>1038</v>
      </c>
      <c r="P138" s="34" t="s">
        <v>813</v>
      </c>
      <c r="Q138" s="34" t="s">
        <v>851</v>
      </c>
      <c r="R138" s="34" t="s">
        <v>1038</v>
      </c>
      <c r="S138" s="34" t="s">
        <v>821</v>
      </c>
      <c r="T138" s="34" t="s">
        <v>1395</v>
      </c>
      <c r="U138" s="34" t="s">
        <v>1396</v>
      </c>
      <c r="V138" s="34"/>
    </row>
    <row r="139" spans="1:22" ht="16.95" customHeight="1" x14ac:dyDescent="0.3">
      <c r="A139" s="25">
        <v>122</v>
      </c>
      <c r="B139" t="s">
        <v>629</v>
      </c>
      <c r="C139" t="s">
        <v>135</v>
      </c>
      <c r="D139" s="25">
        <v>361742</v>
      </c>
      <c r="E139" s="25" t="s">
        <v>8</v>
      </c>
      <c r="F139" s="25" t="s">
        <v>182</v>
      </c>
      <c r="G139" s="34" t="s">
        <v>800</v>
      </c>
      <c r="H139" s="34" t="s">
        <v>1044</v>
      </c>
      <c r="I139" s="34" t="s">
        <v>802</v>
      </c>
      <c r="J139" s="34" t="s">
        <v>1015</v>
      </c>
      <c r="K139" s="34" t="s">
        <v>1035</v>
      </c>
      <c r="L139" s="34" t="s">
        <v>792</v>
      </c>
      <c r="M139" s="34" t="s">
        <v>950</v>
      </c>
      <c r="N139" s="34" t="s">
        <v>892</v>
      </c>
      <c r="O139" s="34" t="s">
        <v>1048</v>
      </c>
      <c r="P139" s="34" t="s">
        <v>858</v>
      </c>
      <c r="Q139" s="34" t="s">
        <v>831</v>
      </c>
      <c r="R139" s="34" t="s">
        <v>1045</v>
      </c>
      <c r="S139" s="34" t="s">
        <v>826</v>
      </c>
      <c r="T139" s="34" t="s">
        <v>1397</v>
      </c>
      <c r="U139" s="34" t="s">
        <v>1398</v>
      </c>
      <c r="V139" s="34"/>
    </row>
    <row r="140" spans="1:22" x14ac:dyDescent="0.3">
      <c r="A140" s="25">
        <v>123</v>
      </c>
      <c r="B140" t="s">
        <v>689</v>
      </c>
      <c r="C140" t="s">
        <v>34</v>
      </c>
      <c r="D140" s="25">
        <v>417595</v>
      </c>
      <c r="E140" s="25" t="s">
        <v>25</v>
      </c>
      <c r="F140" s="25" t="s">
        <v>181</v>
      </c>
      <c r="G140" s="34" t="s">
        <v>1093</v>
      </c>
      <c r="H140" s="34" t="s">
        <v>858</v>
      </c>
      <c r="I140" s="34" t="s">
        <v>788</v>
      </c>
      <c r="J140" s="34" t="s">
        <v>813</v>
      </c>
      <c r="K140" s="34" t="s">
        <v>808</v>
      </c>
      <c r="L140" s="34" t="s">
        <v>1053</v>
      </c>
      <c r="M140" s="34" t="s">
        <v>964</v>
      </c>
      <c r="N140" s="34" t="s">
        <v>831</v>
      </c>
      <c r="O140" s="34" t="s">
        <v>1093</v>
      </c>
      <c r="P140" s="34" t="s">
        <v>1038</v>
      </c>
      <c r="Q140" s="34" t="s">
        <v>855</v>
      </c>
      <c r="R140" s="34" t="s">
        <v>1020</v>
      </c>
      <c r="S140" s="34" t="s">
        <v>788</v>
      </c>
      <c r="T140" s="34" t="s">
        <v>1399</v>
      </c>
      <c r="U140" s="34" t="s">
        <v>1092</v>
      </c>
      <c r="V140" s="34"/>
    </row>
    <row r="141" spans="1:22" ht="16.95" customHeight="1" x14ac:dyDescent="0.3">
      <c r="A141" s="25">
        <v>124</v>
      </c>
      <c r="B141" t="s">
        <v>667</v>
      </c>
      <c r="C141" t="s">
        <v>108</v>
      </c>
      <c r="D141" s="25">
        <v>314796</v>
      </c>
      <c r="E141" s="25" t="s">
        <v>87</v>
      </c>
      <c r="F141" s="25" t="s">
        <v>181</v>
      </c>
      <c r="G141" s="34" t="s">
        <v>1093</v>
      </c>
      <c r="H141" s="34" t="s">
        <v>861</v>
      </c>
      <c r="I141" s="34" t="s">
        <v>793</v>
      </c>
      <c r="J141" s="34" t="s">
        <v>800</v>
      </c>
      <c r="K141" s="34" t="s">
        <v>806</v>
      </c>
      <c r="L141" s="34" t="s">
        <v>1013</v>
      </c>
      <c r="M141" s="34" t="s">
        <v>1083</v>
      </c>
      <c r="N141" s="34" t="s">
        <v>851</v>
      </c>
      <c r="O141" s="34" t="s">
        <v>1043</v>
      </c>
      <c r="P141" s="34" t="s">
        <v>813</v>
      </c>
      <c r="Q141" s="34" t="s">
        <v>841</v>
      </c>
      <c r="R141" s="34" t="s">
        <v>1048</v>
      </c>
      <c r="S141" s="34" t="s">
        <v>787</v>
      </c>
      <c r="T141" s="34" t="s">
        <v>1400</v>
      </c>
      <c r="U141" s="34" t="s">
        <v>1401</v>
      </c>
      <c r="V141" s="34"/>
    </row>
    <row r="142" spans="1:22" ht="16.95" customHeight="1" x14ac:dyDescent="0.3">
      <c r="A142" s="25">
        <v>125</v>
      </c>
      <c r="B142" t="s">
        <v>681</v>
      </c>
      <c r="C142" t="s">
        <v>149</v>
      </c>
      <c r="D142" s="25">
        <v>383406</v>
      </c>
      <c r="E142" s="25" t="s">
        <v>150</v>
      </c>
      <c r="F142" s="25" t="s">
        <v>181</v>
      </c>
      <c r="G142" s="34" t="s">
        <v>1057</v>
      </c>
      <c r="H142" s="34" t="s">
        <v>831</v>
      </c>
      <c r="I142" s="34" t="s">
        <v>870</v>
      </c>
      <c r="J142" s="34" t="s">
        <v>858</v>
      </c>
      <c r="K142" s="34" t="s">
        <v>885</v>
      </c>
      <c r="L142" s="34" t="s">
        <v>1048</v>
      </c>
      <c r="M142" s="34" t="s">
        <v>1393</v>
      </c>
      <c r="N142" s="34" t="s">
        <v>855</v>
      </c>
      <c r="O142" s="34" t="s">
        <v>861</v>
      </c>
      <c r="P142" s="34" t="s">
        <v>802</v>
      </c>
      <c r="Q142" s="34" t="s">
        <v>831</v>
      </c>
      <c r="R142" s="34" t="s">
        <v>1021</v>
      </c>
      <c r="S142" s="34" t="s">
        <v>831</v>
      </c>
      <c r="T142" s="34" t="s">
        <v>960</v>
      </c>
      <c r="U142" s="34" t="s">
        <v>1402</v>
      </c>
      <c r="V142" s="34"/>
    </row>
    <row r="143" spans="1:22" ht="16.95" customHeight="1" x14ac:dyDescent="0.3">
      <c r="A143" s="25">
        <v>126</v>
      </c>
      <c r="B143" t="s">
        <v>642</v>
      </c>
      <c r="C143" t="s">
        <v>35</v>
      </c>
      <c r="D143" s="25">
        <v>434417</v>
      </c>
      <c r="E143" s="25" t="s">
        <v>36</v>
      </c>
      <c r="F143" s="25" t="s">
        <v>182</v>
      </c>
      <c r="G143" s="34" t="s">
        <v>867</v>
      </c>
      <c r="H143" s="34" t="s">
        <v>1044</v>
      </c>
      <c r="I143" s="34" t="s">
        <v>1022</v>
      </c>
      <c r="J143" s="34" t="s">
        <v>800</v>
      </c>
      <c r="K143" s="34" t="s">
        <v>1029</v>
      </c>
      <c r="L143" s="34" t="s">
        <v>870</v>
      </c>
      <c r="M143" s="34" t="s">
        <v>952</v>
      </c>
      <c r="N143" s="34" t="s">
        <v>861</v>
      </c>
      <c r="O143" s="34" t="s">
        <v>1093</v>
      </c>
      <c r="P143" s="34" t="s">
        <v>792</v>
      </c>
      <c r="Q143" s="34" t="s">
        <v>787</v>
      </c>
      <c r="R143" s="34" t="s">
        <v>870</v>
      </c>
      <c r="S143" s="34" t="s">
        <v>858</v>
      </c>
      <c r="T143" s="34" t="s">
        <v>790</v>
      </c>
      <c r="U143" s="34" t="s">
        <v>1403</v>
      </c>
      <c r="V143" s="34"/>
    </row>
    <row r="144" spans="1:22" ht="16.95" customHeight="1" x14ac:dyDescent="0.3">
      <c r="A144" s="25">
        <v>127</v>
      </c>
      <c r="B144" t="s">
        <v>687</v>
      </c>
      <c r="C144" t="s">
        <v>688</v>
      </c>
      <c r="D144" s="25">
        <v>470718</v>
      </c>
      <c r="E144" s="25" t="s">
        <v>8</v>
      </c>
      <c r="F144" s="25" t="s">
        <v>183</v>
      </c>
      <c r="G144" s="34" t="s">
        <v>803</v>
      </c>
      <c r="H144" s="34" t="s">
        <v>794</v>
      </c>
      <c r="I144" s="34" t="s">
        <v>833</v>
      </c>
      <c r="J144" s="34" t="s">
        <v>800</v>
      </c>
      <c r="K144" s="34" t="s">
        <v>1043</v>
      </c>
      <c r="L144" s="34" t="s">
        <v>820</v>
      </c>
      <c r="M144" s="34" t="s">
        <v>964</v>
      </c>
      <c r="N144" s="34" t="s">
        <v>1038</v>
      </c>
      <c r="O144" s="34" t="s">
        <v>1032</v>
      </c>
      <c r="P144" s="34" t="s">
        <v>800</v>
      </c>
      <c r="Q144" s="34" t="s">
        <v>800</v>
      </c>
      <c r="R144" s="34" t="s">
        <v>802</v>
      </c>
      <c r="S144" s="34" t="s">
        <v>892</v>
      </c>
      <c r="T144" s="34" t="s">
        <v>1353</v>
      </c>
      <c r="U144" s="34" t="s">
        <v>1404</v>
      </c>
      <c r="V144" s="34"/>
    </row>
    <row r="145" spans="1:22" ht="16.95" customHeight="1" x14ac:dyDescent="0.3">
      <c r="A145" s="25">
        <v>128</v>
      </c>
      <c r="B145" t="s">
        <v>659</v>
      </c>
      <c r="C145" t="s">
        <v>660</v>
      </c>
      <c r="D145" s="25">
        <v>311018</v>
      </c>
      <c r="E145" s="25" t="s">
        <v>69</v>
      </c>
      <c r="F145" s="25" t="s">
        <v>182</v>
      </c>
      <c r="G145" s="34" t="s">
        <v>880</v>
      </c>
      <c r="H145" s="34" t="s">
        <v>866</v>
      </c>
      <c r="I145" s="34" t="s">
        <v>1021</v>
      </c>
      <c r="J145" s="34" t="s">
        <v>789</v>
      </c>
      <c r="K145" s="34" t="s">
        <v>1048</v>
      </c>
      <c r="L145" s="34" t="s">
        <v>799</v>
      </c>
      <c r="M145" s="34" t="s">
        <v>1347</v>
      </c>
      <c r="N145" s="34" t="s">
        <v>787</v>
      </c>
      <c r="O145" s="34" t="s">
        <v>833</v>
      </c>
      <c r="P145" s="34" t="s">
        <v>1029</v>
      </c>
      <c r="Q145" s="34" t="s">
        <v>799</v>
      </c>
      <c r="R145" s="34" t="s">
        <v>806</v>
      </c>
      <c r="S145" s="34" t="s">
        <v>820</v>
      </c>
      <c r="T145" s="34" t="s">
        <v>1391</v>
      </c>
      <c r="U145" s="34" t="s">
        <v>1405</v>
      </c>
      <c r="V145" s="34"/>
    </row>
    <row r="146" spans="1:22" ht="16.95" customHeight="1" x14ac:dyDescent="0.3">
      <c r="A146" s="25">
        <v>129</v>
      </c>
      <c r="B146" t="s">
        <v>672</v>
      </c>
      <c r="C146" t="s">
        <v>91</v>
      </c>
      <c r="D146" s="25">
        <v>427203</v>
      </c>
      <c r="E146" s="25" t="s">
        <v>92</v>
      </c>
      <c r="F146" s="25" t="s">
        <v>182</v>
      </c>
      <c r="G146" s="34" t="s">
        <v>1020</v>
      </c>
      <c r="H146" s="34" t="s">
        <v>813</v>
      </c>
      <c r="I146" s="34" t="s">
        <v>1029</v>
      </c>
      <c r="J146" s="34" t="s">
        <v>833</v>
      </c>
      <c r="K146" s="34" t="s">
        <v>845</v>
      </c>
      <c r="L146" s="34" t="s">
        <v>870</v>
      </c>
      <c r="M146" s="34" t="s">
        <v>960</v>
      </c>
      <c r="N146" s="34" t="s">
        <v>851</v>
      </c>
      <c r="O146" s="34" t="s">
        <v>1038</v>
      </c>
      <c r="P146" s="34" t="s">
        <v>796</v>
      </c>
      <c r="Q146" s="34" t="s">
        <v>787</v>
      </c>
      <c r="R146" s="34" t="s">
        <v>795</v>
      </c>
      <c r="S146" s="34" t="s">
        <v>874</v>
      </c>
      <c r="T146" s="34" t="s">
        <v>1105</v>
      </c>
      <c r="U146" s="34" t="s">
        <v>1098</v>
      </c>
      <c r="V146" s="34"/>
    </row>
    <row r="147" spans="1:22" ht="16.95" customHeight="1" x14ac:dyDescent="0.3">
      <c r="A147" s="25">
        <v>130</v>
      </c>
      <c r="B147" t="s">
        <v>708</v>
      </c>
      <c r="C147" t="s">
        <v>60</v>
      </c>
      <c r="D147" s="25">
        <v>395883</v>
      </c>
      <c r="E147" s="25" t="s">
        <v>27</v>
      </c>
      <c r="F147" s="25" t="s">
        <v>182</v>
      </c>
      <c r="G147" s="34" t="s">
        <v>855</v>
      </c>
      <c r="H147" s="34" t="s">
        <v>851</v>
      </c>
      <c r="I147" s="34" t="s">
        <v>787</v>
      </c>
      <c r="J147" s="34" t="s">
        <v>1093</v>
      </c>
      <c r="K147" s="34" t="s">
        <v>834</v>
      </c>
      <c r="L147" s="34" t="s">
        <v>866</v>
      </c>
      <c r="M147" s="34" t="s">
        <v>1111</v>
      </c>
      <c r="N147" s="34" t="s">
        <v>796</v>
      </c>
      <c r="O147" s="34" t="s">
        <v>1006</v>
      </c>
      <c r="P147" s="34" t="s">
        <v>1043</v>
      </c>
      <c r="Q147" s="34" t="s">
        <v>892</v>
      </c>
      <c r="R147" s="34" t="s">
        <v>800</v>
      </c>
      <c r="S147" s="34" t="s">
        <v>845</v>
      </c>
      <c r="T147" s="34" t="s">
        <v>951</v>
      </c>
      <c r="U147" s="34" t="s">
        <v>1406</v>
      </c>
      <c r="V147" s="34"/>
    </row>
    <row r="148" spans="1:22" ht="16.95" customHeight="1" x14ac:dyDescent="0.3">
      <c r="A148" s="25">
        <v>131</v>
      </c>
      <c r="B148" t="s">
        <v>673</v>
      </c>
      <c r="C148" t="s">
        <v>674</v>
      </c>
      <c r="D148" s="25">
        <v>493675</v>
      </c>
      <c r="E148" s="25" t="s">
        <v>25</v>
      </c>
      <c r="F148" s="25" t="s">
        <v>181</v>
      </c>
      <c r="G148" s="34" t="s">
        <v>1048</v>
      </c>
      <c r="H148" s="34" t="s">
        <v>826</v>
      </c>
      <c r="I148" s="34" t="s">
        <v>1035</v>
      </c>
      <c r="J148" s="34" t="s">
        <v>1048</v>
      </c>
      <c r="K148" s="34" t="s">
        <v>802</v>
      </c>
      <c r="L148" s="34" t="s">
        <v>851</v>
      </c>
      <c r="M148" s="34" t="s">
        <v>960</v>
      </c>
      <c r="N148" s="34" t="s">
        <v>1032</v>
      </c>
      <c r="O148" s="34" t="s">
        <v>808</v>
      </c>
      <c r="P148" s="34" t="s">
        <v>841</v>
      </c>
      <c r="Q148" s="34" t="s">
        <v>806</v>
      </c>
      <c r="R148" s="34" t="s">
        <v>1045</v>
      </c>
      <c r="S148" s="34" t="s">
        <v>852</v>
      </c>
      <c r="T148" s="34" t="s">
        <v>966</v>
      </c>
      <c r="U148" s="34" t="s">
        <v>1406</v>
      </c>
      <c r="V148" s="34"/>
    </row>
    <row r="149" spans="1:22" ht="16.95" customHeight="1" x14ac:dyDescent="0.3">
      <c r="A149" s="25">
        <v>132</v>
      </c>
      <c r="B149" t="s">
        <v>550</v>
      </c>
      <c r="C149" t="s">
        <v>81</v>
      </c>
      <c r="D149" s="25">
        <v>370630</v>
      </c>
      <c r="E149" s="25" t="s">
        <v>10</v>
      </c>
      <c r="F149" s="25" t="s">
        <v>182</v>
      </c>
      <c r="G149" s="34" t="s">
        <v>855</v>
      </c>
      <c r="H149" s="34" t="s">
        <v>789</v>
      </c>
      <c r="I149" s="34" t="s">
        <v>916</v>
      </c>
      <c r="J149" s="34" t="s">
        <v>785</v>
      </c>
      <c r="K149" s="34" t="s">
        <v>851</v>
      </c>
      <c r="L149" s="34" t="s">
        <v>799</v>
      </c>
      <c r="M149" s="34" t="s">
        <v>1407</v>
      </c>
      <c r="N149" s="34" t="s">
        <v>1036</v>
      </c>
      <c r="O149" s="34" t="s">
        <v>799</v>
      </c>
      <c r="P149" s="34" t="s">
        <v>1044</v>
      </c>
      <c r="Q149" s="34" t="s">
        <v>892</v>
      </c>
      <c r="R149" s="34" t="s">
        <v>1045</v>
      </c>
      <c r="S149" s="34" t="s">
        <v>813</v>
      </c>
      <c r="T149" s="34" t="s">
        <v>1368</v>
      </c>
      <c r="U149" s="34" t="s">
        <v>1408</v>
      </c>
      <c r="V149" s="34"/>
    </row>
    <row r="150" spans="1:22" ht="16.95" customHeight="1" x14ac:dyDescent="0.3">
      <c r="A150" s="25">
        <v>133</v>
      </c>
      <c r="B150" t="s">
        <v>654</v>
      </c>
      <c r="C150" t="s">
        <v>683</v>
      </c>
      <c r="D150" s="25">
        <v>487562</v>
      </c>
      <c r="E150" s="25" t="s">
        <v>10</v>
      </c>
      <c r="F150" s="25" t="s">
        <v>181</v>
      </c>
      <c r="G150" s="34" t="s">
        <v>874</v>
      </c>
      <c r="H150" s="34" t="s">
        <v>813</v>
      </c>
      <c r="I150" s="34" t="s">
        <v>1044</v>
      </c>
      <c r="J150" s="34" t="s">
        <v>795</v>
      </c>
      <c r="K150" s="34" t="s">
        <v>802</v>
      </c>
      <c r="L150" s="34" t="s">
        <v>1026</v>
      </c>
      <c r="M150" s="34" t="s">
        <v>1094</v>
      </c>
      <c r="N150" s="34" t="s">
        <v>820</v>
      </c>
      <c r="O150" s="34" t="s">
        <v>802</v>
      </c>
      <c r="P150" s="34" t="s">
        <v>786</v>
      </c>
      <c r="Q150" s="34" t="s">
        <v>851</v>
      </c>
      <c r="R150" s="34" t="s">
        <v>820</v>
      </c>
      <c r="S150" s="34" t="s">
        <v>870</v>
      </c>
      <c r="T150" s="34" t="s">
        <v>1117</v>
      </c>
      <c r="U150" s="34" t="s">
        <v>1409</v>
      </c>
      <c r="V150" s="34"/>
    </row>
    <row r="151" spans="1:22" ht="16.95" customHeight="1" x14ac:dyDescent="0.3">
      <c r="A151" s="25">
        <v>134</v>
      </c>
      <c r="B151" t="s">
        <v>545</v>
      </c>
      <c r="C151" t="s">
        <v>294</v>
      </c>
      <c r="D151" s="25">
        <v>397959</v>
      </c>
      <c r="E151" s="25" t="s">
        <v>87</v>
      </c>
      <c r="F151" s="25" t="s">
        <v>182</v>
      </c>
      <c r="G151" s="34" t="s">
        <v>820</v>
      </c>
      <c r="H151" s="34" t="s">
        <v>885</v>
      </c>
      <c r="I151" s="34" t="s">
        <v>806</v>
      </c>
      <c r="J151" s="34" t="s">
        <v>813</v>
      </c>
      <c r="K151" s="34" t="s">
        <v>787</v>
      </c>
      <c r="L151" s="34" t="s">
        <v>1044</v>
      </c>
      <c r="M151" s="34" t="s">
        <v>1410</v>
      </c>
      <c r="N151" s="34" t="s">
        <v>1035</v>
      </c>
      <c r="O151" s="34" t="s">
        <v>826</v>
      </c>
      <c r="P151" s="34" t="s">
        <v>861</v>
      </c>
      <c r="Q151" s="34" t="s">
        <v>1013</v>
      </c>
      <c r="R151" s="34" t="s">
        <v>841</v>
      </c>
      <c r="S151" s="34" t="s">
        <v>788</v>
      </c>
      <c r="T151" s="34" t="s">
        <v>1383</v>
      </c>
      <c r="U151" s="34" t="s">
        <v>1411</v>
      </c>
      <c r="V151" s="34"/>
    </row>
    <row r="152" spans="1:22" ht="16.95" customHeight="1" x14ac:dyDescent="0.3">
      <c r="A152" s="25">
        <v>135</v>
      </c>
      <c r="B152" t="s">
        <v>680</v>
      </c>
      <c r="C152" t="s">
        <v>49</v>
      </c>
      <c r="D152" s="25">
        <v>428397</v>
      </c>
      <c r="E152" s="25" t="s">
        <v>27</v>
      </c>
      <c r="F152" s="25" t="s">
        <v>182</v>
      </c>
      <c r="G152" s="34" t="s">
        <v>794</v>
      </c>
      <c r="H152" s="34" t="s">
        <v>851</v>
      </c>
      <c r="I152" s="34" t="s">
        <v>841</v>
      </c>
      <c r="J152" s="34" t="s">
        <v>1021</v>
      </c>
      <c r="K152" s="34" t="s">
        <v>812</v>
      </c>
      <c r="L152" s="34" t="s">
        <v>861</v>
      </c>
      <c r="M152" s="34" t="s">
        <v>962</v>
      </c>
      <c r="N152" s="34" t="s">
        <v>863</v>
      </c>
      <c r="O152" s="34" t="s">
        <v>788</v>
      </c>
      <c r="P152" s="34" t="s">
        <v>1044</v>
      </c>
      <c r="Q152" s="34" t="s">
        <v>788</v>
      </c>
      <c r="R152" s="34" t="s">
        <v>852</v>
      </c>
      <c r="S152" s="34" t="s">
        <v>788</v>
      </c>
      <c r="T152" s="34" t="s">
        <v>1412</v>
      </c>
      <c r="U152" s="34" t="s">
        <v>1413</v>
      </c>
      <c r="V152" s="34"/>
    </row>
    <row r="153" spans="1:22" ht="16.95" customHeight="1" x14ac:dyDescent="0.3">
      <c r="A153" s="25">
        <v>136</v>
      </c>
      <c r="B153" t="s">
        <v>671</v>
      </c>
      <c r="C153" t="s">
        <v>33</v>
      </c>
      <c r="D153" s="25">
        <v>395288</v>
      </c>
      <c r="E153" s="25" t="s">
        <v>18</v>
      </c>
      <c r="F153" s="25" t="s">
        <v>183</v>
      </c>
      <c r="G153" s="34" t="s">
        <v>787</v>
      </c>
      <c r="H153" s="34" t="s">
        <v>866</v>
      </c>
      <c r="I153" s="34" t="s">
        <v>880</v>
      </c>
      <c r="J153" s="34" t="s">
        <v>1020</v>
      </c>
      <c r="K153" s="34" t="s">
        <v>1048</v>
      </c>
      <c r="L153" s="34" t="s">
        <v>870</v>
      </c>
      <c r="M153" s="34" t="s">
        <v>964</v>
      </c>
      <c r="N153" s="34" t="s">
        <v>787</v>
      </c>
      <c r="O153" s="34" t="s">
        <v>833</v>
      </c>
      <c r="P153" s="34" t="s">
        <v>808</v>
      </c>
      <c r="Q153" s="34" t="s">
        <v>802</v>
      </c>
      <c r="R153" s="34" t="s">
        <v>858</v>
      </c>
      <c r="S153" s="34" t="s">
        <v>787</v>
      </c>
      <c r="T153" s="34" t="s">
        <v>1414</v>
      </c>
      <c r="U153" s="34" t="s">
        <v>1415</v>
      </c>
      <c r="V153" s="34"/>
    </row>
    <row r="154" spans="1:22" ht="16.95" customHeight="1" x14ac:dyDescent="0.3">
      <c r="A154" s="25">
        <v>137</v>
      </c>
      <c r="B154" t="s">
        <v>679</v>
      </c>
      <c r="C154" t="s">
        <v>130</v>
      </c>
      <c r="D154" s="25">
        <v>380824</v>
      </c>
      <c r="E154" s="25" t="s">
        <v>119</v>
      </c>
      <c r="F154" s="25" t="s">
        <v>182</v>
      </c>
      <c r="G154" s="34" t="s">
        <v>1044</v>
      </c>
      <c r="H154" s="34" t="s">
        <v>820</v>
      </c>
      <c r="I154" s="34" t="s">
        <v>866</v>
      </c>
      <c r="J154" s="34" t="s">
        <v>1039</v>
      </c>
      <c r="K154" s="34" t="s">
        <v>1032</v>
      </c>
      <c r="L154" s="34" t="s">
        <v>795</v>
      </c>
      <c r="M154" s="34" t="s">
        <v>1395</v>
      </c>
      <c r="N154" s="34" t="s">
        <v>1038</v>
      </c>
      <c r="O154" s="34" t="s">
        <v>820</v>
      </c>
      <c r="P154" s="34" t="s">
        <v>838</v>
      </c>
      <c r="Q154" s="34" t="s">
        <v>803</v>
      </c>
      <c r="R154" s="34" t="s">
        <v>881</v>
      </c>
      <c r="S154" s="34" t="s">
        <v>802</v>
      </c>
      <c r="T154" s="34" t="s">
        <v>1416</v>
      </c>
      <c r="U154" s="34" t="s">
        <v>1102</v>
      </c>
      <c r="V154" s="34"/>
    </row>
    <row r="155" spans="1:22" ht="16.95" customHeight="1" x14ac:dyDescent="0.3">
      <c r="A155" s="25">
        <v>138</v>
      </c>
      <c r="B155" t="s">
        <v>675</v>
      </c>
      <c r="C155" t="s">
        <v>140</v>
      </c>
      <c r="D155" s="25">
        <v>392599</v>
      </c>
      <c r="E155" s="25" t="s">
        <v>69</v>
      </c>
      <c r="F155" s="25" t="s">
        <v>182</v>
      </c>
      <c r="G155" s="34" t="s">
        <v>1045</v>
      </c>
      <c r="H155" s="34" t="s">
        <v>786</v>
      </c>
      <c r="I155" s="34" t="s">
        <v>1044</v>
      </c>
      <c r="J155" s="34" t="s">
        <v>841</v>
      </c>
      <c r="K155" s="34" t="s">
        <v>1032</v>
      </c>
      <c r="L155" s="34" t="s">
        <v>1048</v>
      </c>
      <c r="M155" s="34" t="s">
        <v>1417</v>
      </c>
      <c r="N155" s="34" t="s">
        <v>819</v>
      </c>
      <c r="O155" s="34" t="s">
        <v>1038</v>
      </c>
      <c r="P155" s="34" t="s">
        <v>841</v>
      </c>
      <c r="Q155" s="34" t="s">
        <v>1053</v>
      </c>
      <c r="R155" s="34" t="s">
        <v>792</v>
      </c>
      <c r="S155" s="34" t="s">
        <v>788</v>
      </c>
      <c r="T155" s="34" t="s">
        <v>977</v>
      </c>
      <c r="U155" s="34" t="s">
        <v>1418</v>
      </c>
      <c r="V155" s="34"/>
    </row>
    <row r="156" spans="1:22" ht="16.95" customHeight="1" x14ac:dyDescent="0.3">
      <c r="A156" s="25">
        <v>139</v>
      </c>
      <c r="B156" t="s">
        <v>709</v>
      </c>
      <c r="C156" t="s">
        <v>710</v>
      </c>
      <c r="D156" s="25">
        <v>457877</v>
      </c>
      <c r="E156" s="25" t="s">
        <v>14</v>
      </c>
      <c r="F156" s="25" t="s">
        <v>182</v>
      </c>
      <c r="G156" s="34" t="s">
        <v>826</v>
      </c>
      <c r="H156" s="34" t="s">
        <v>1039</v>
      </c>
      <c r="I156" s="34" t="s">
        <v>834</v>
      </c>
      <c r="J156" s="34" t="s">
        <v>800</v>
      </c>
      <c r="K156" s="34" t="s">
        <v>1039</v>
      </c>
      <c r="L156" s="34" t="s">
        <v>834</v>
      </c>
      <c r="M156" s="34" t="s">
        <v>1111</v>
      </c>
      <c r="N156" s="34" t="s">
        <v>1048</v>
      </c>
      <c r="O156" s="34" t="s">
        <v>1029</v>
      </c>
      <c r="P156" s="34" t="s">
        <v>861</v>
      </c>
      <c r="Q156" s="34" t="s">
        <v>800</v>
      </c>
      <c r="R156" s="34" t="s">
        <v>852</v>
      </c>
      <c r="S156" s="34" t="s">
        <v>855</v>
      </c>
      <c r="T156" s="34" t="s">
        <v>1353</v>
      </c>
      <c r="U156" s="34" t="s">
        <v>1419</v>
      </c>
      <c r="V156" s="34"/>
    </row>
    <row r="157" spans="1:22" ht="16.95" customHeight="1" x14ac:dyDescent="0.3">
      <c r="A157" s="25">
        <v>140</v>
      </c>
      <c r="B157" t="s">
        <v>730</v>
      </c>
      <c r="C157" t="s">
        <v>731</v>
      </c>
      <c r="D157" s="25">
        <v>415967</v>
      </c>
      <c r="E157" s="25" t="s">
        <v>8</v>
      </c>
      <c r="F157" s="25" t="s">
        <v>182</v>
      </c>
      <c r="G157" s="34" t="s">
        <v>827</v>
      </c>
      <c r="H157" s="34" t="s">
        <v>1093</v>
      </c>
      <c r="I157" s="34" t="s">
        <v>1053</v>
      </c>
      <c r="J157" s="34" t="s">
        <v>880</v>
      </c>
      <c r="K157" s="34" t="s">
        <v>794</v>
      </c>
      <c r="L157" s="34" t="s">
        <v>870</v>
      </c>
      <c r="M157" s="34" t="s">
        <v>984</v>
      </c>
      <c r="N157" s="34" t="s">
        <v>833</v>
      </c>
      <c r="O157" s="34" t="s">
        <v>796</v>
      </c>
      <c r="P157" s="34" t="s">
        <v>1032</v>
      </c>
      <c r="Q157" s="34" t="s">
        <v>1038</v>
      </c>
      <c r="R157" s="34" t="s">
        <v>1021</v>
      </c>
      <c r="S157" s="34" t="s">
        <v>813</v>
      </c>
      <c r="T157" s="34" t="s">
        <v>955</v>
      </c>
      <c r="U157" s="34" t="s">
        <v>1420</v>
      </c>
      <c r="V157" s="34"/>
    </row>
    <row r="158" spans="1:22" ht="16.95" customHeight="1" x14ac:dyDescent="0.3">
      <c r="A158" s="25">
        <v>141</v>
      </c>
      <c r="B158" t="s">
        <v>715</v>
      </c>
      <c r="C158" t="s">
        <v>91</v>
      </c>
      <c r="D158" s="25">
        <v>429059</v>
      </c>
      <c r="E158" s="25" t="s">
        <v>20</v>
      </c>
      <c r="F158" s="25" t="s">
        <v>182</v>
      </c>
      <c r="G158" s="34" t="s">
        <v>859</v>
      </c>
      <c r="H158" s="34" t="s">
        <v>800</v>
      </c>
      <c r="I158" s="34" t="s">
        <v>802</v>
      </c>
      <c r="J158" s="34" t="s">
        <v>845</v>
      </c>
      <c r="K158" s="34" t="s">
        <v>874</v>
      </c>
      <c r="L158" s="34" t="s">
        <v>855</v>
      </c>
      <c r="M158" s="34" t="s">
        <v>979</v>
      </c>
      <c r="N158" s="34" t="s">
        <v>802</v>
      </c>
      <c r="O158" s="34" t="s">
        <v>916</v>
      </c>
      <c r="P158" s="34" t="s">
        <v>1011</v>
      </c>
      <c r="Q158" s="34" t="s">
        <v>788</v>
      </c>
      <c r="R158" s="34" t="s">
        <v>803</v>
      </c>
      <c r="S158" s="34" t="s">
        <v>789</v>
      </c>
      <c r="T158" s="34" t="s">
        <v>960</v>
      </c>
      <c r="U158" s="34" t="s">
        <v>1421</v>
      </c>
      <c r="V158" s="34"/>
    </row>
    <row r="159" spans="1:22" ht="16.95" customHeight="1" x14ac:dyDescent="0.3">
      <c r="A159" s="25">
        <v>142</v>
      </c>
      <c r="B159" t="s">
        <v>696</v>
      </c>
      <c r="C159" t="s">
        <v>697</v>
      </c>
      <c r="D159" s="25">
        <v>386510</v>
      </c>
      <c r="E159" s="25" t="s">
        <v>38</v>
      </c>
      <c r="F159" s="25" t="s">
        <v>182</v>
      </c>
      <c r="G159" s="34" t="s">
        <v>794</v>
      </c>
      <c r="H159" s="34" t="s">
        <v>800</v>
      </c>
      <c r="I159" s="34" t="s">
        <v>803</v>
      </c>
      <c r="J159" s="34" t="s">
        <v>1044</v>
      </c>
      <c r="K159" s="34" t="s">
        <v>831</v>
      </c>
      <c r="L159" s="34" t="s">
        <v>852</v>
      </c>
      <c r="M159" s="34" t="s">
        <v>1422</v>
      </c>
      <c r="N159" s="34" t="s">
        <v>794</v>
      </c>
      <c r="O159" s="34" t="s">
        <v>837</v>
      </c>
      <c r="P159" s="34" t="s">
        <v>789</v>
      </c>
      <c r="Q159" s="34" t="s">
        <v>1038</v>
      </c>
      <c r="R159" s="34" t="s">
        <v>885</v>
      </c>
      <c r="S159" s="34" t="s">
        <v>1032</v>
      </c>
      <c r="T159" s="34" t="s">
        <v>1423</v>
      </c>
      <c r="U159" s="34" t="s">
        <v>1109</v>
      </c>
      <c r="V159" s="34"/>
    </row>
    <row r="160" spans="1:22" ht="16.95" customHeight="1" x14ac:dyDescent="0.3">
      <c r="A160" s="25">
        <v>143</v>
      </c>
      <c r="B160" t="s">
        <v>685</v>
      </c>
      <c r="C160" t="s">
        <v>686</v>
      </c>
      <c r="D160" s="25">
        <v>403202</v>
      </c>
      <c r="E160" s="25" t="s">
        <v>8</v>
      </c>
      <c r="F160" s="25" t="s">
        <v>182</v>
      </c>
      <c r="G160" s="34" t="s">
        <v>1011</v>
      </c>
      <c r="H160" s="34" t="s">
        <v>866</v>
      </c>
      <c r="I160" s="34" t="s">
        <v>892</v>
      </c>
      <c r="J160" s="34" t="s">
        <v>870</v>
      </c>
      <c r="K160" s="34" t="s">
        <v>1048</v>
      </c>
      <c r="L160" s="34" t="s">
        <v>851</v>
      </c>
      <c r="M160" s="34" t="s">
        <v>1424</v>
      </c>
      <c r="N160" s="34" t="s">
        <v>813</v>
      </c>
      <c r="O160" s="34" t="s">
        <v>870</v>
      </c>
      <c r="P160" s="34" t="s">
        <v>1048</v>
      </c>
      <c r="Q160" s="34" t="s">
        <v>841</v>
      </c>
      <c r="R160" s="34" t="s">
        <v>807</v>
      </c>
      <c r="S160" s="34" t="s">
        <v>794</v>
      </c>
      <c r="T160" s="34" t="s">
        <v>1425</v>
      </c>
      <c r="U160" s="34" t="s">
        <v>1114</v>
      </c>
      <c r="V160" s="34"/>
    </row>
    <row r="161" spans="1:22" ht="16.95" customHeight="1" x14ac:dyDescent="0.3">
      <c r="A161" s="25">
        <v>144</v>
      </c>
      <c r="B161" t="s">
        <v>406</v>
      </c>
      <c r="C161" t="s">
        <v>67</v>
      </c>
      <c r="D161" s="25">
        <v>418033</v>
      </c>
      <c r="E161" s="25" t="s">
        <v>8</v>
      </c>
      <c r="F161" s="25" t="s">
        <v>182</v>
      </c>
      <c r="G161" s="34" t="s">
        <v>845</v>
      </c>
      <c r="H161" s="34" t="s">
        <v>831</v>
      </c>
      <c r="I161" s="34" t="s">
        <v>851</v>
      </c>
      <c r="J161" s="34" t="s">
        <v>844</v>
      </c>
      <c r="K161" s="34" t="s">
        <v>874</v>
      </c>
      <c r="L161" s="34" t="s">
        <v>1048</v>
      </c>
      <c r="M161" s="34" t="s">
        <v>1100</v>
      </c>
      <c r="N161" s="34" t="s">
        <v>1032</v>
      </c>
      <c r="O161" s="34" t="s">
        <v>808</v>
      </c>
      <c r="P161" s="34" t="s">
        <v>831</v>
      </c>
      <c r="Q161" s="34" t="s">
        <v>892</v>
      </c>
      <c r="R161" s="34" t="s">
        <v>1039</v>
      </c>
      <c r="S161" s="34" t="s">
        <v>795</v>
      </c>
      <c r="T161" s="34" t="s">
        <v>963</v>
      </c>
      <c r="U161" s="34" t="s">
        <v>1116</v>
      </c>
      <c r="V161" s="34"/>
    </row>
    <row r="162" spans="1:22" ht="16.95" customHeight="1" x14ac:dyDescent="0.3">
      <c r="A162" s="25">
        <v>145</v>
      </c>
      <c r="B162" t="s">
        <v>701</v>
      </c>
      <c r="C162" t="s">
        <v>702</v>
      </c>
      <c r="D162" s="25">
        <v>434050</v>
      </c>
      <c r="E162" s="25" t="s">
        <v>31</v>
      </c>
      <c r="F162" s="25" t="s">
        <v>182</v>
      </c>
      <c r="G162" s="34" t="s">
        <v>1029</v>
      </c>
      <c r="H162" s="34" t="s">
        <v>885</v>
      </c>
      <c r="I162" s="34" t="s">
        <v>855</v>
      </c>
      <c r="J162" s="34" t="s">
        <v>821</v>
      </c>
      <c r="K162" s="34" t="s">
        <v>785</v>
      </c>
      <c r="L162" s="34" t="s">
        <v>1011</v>
      </c>
      <c r="M162" s="34" t="s">
        <v>970</v>
      </c>
      <c r="N162" s="34" t="s">
        <v>1048</v>
      </c>
      <c r="O162" s="34" t="s">
        <v>1093</v>
      </c>
      <c r="P162" s="34" t="s">
        <v>881</v>
      </c>
      <c r="Q162" s="34" t="s">
        <v>832</v>
      </c>
      <c r="R162" s="34" t="s">
        <v>1026</v>
      </c>
      <c r="S162" s="34" t="s">
        <v>852</v>
      </c>
      <c r="T162" s="34" t="s">
        <v>977</v>
      </c>
      <c r="U162" s="34" t="s">
        <v>1426</v>
      </c>
      <c r="V162" s="34"/>
    </row>
    <row r="163" spans="1:22" ht="16.95" customHeight="1" x14ac:dyDescent="0.3">
      <c r="A163" s="25">
        <v>146</v>
      </c>
      <c r="B163" t="s">
        <v>723</v>
      </c>
      <c r="C163" t="s">
        <v>337</v>
      </c>
      <c r="D163" s="25">
        <v>416617</v>
      </c>
      <c r="E163" s="25" t="s">
        <v>233</v>
      </c>
      <c r="F163" s="25" t="s">
        <v>181</v>
      </c>
      <c r="G163" s="34" t="s">
        <v>880</v>
      </c>
      <c r="H163" s="34" t="s">
        <v>787</v>
      </c>
      <c r="I163" s="34" t="s">
        <v>826</v>
      </c>
      <c r="J163" s="34" t="s">
        <v>874</v>
      </c>
      <c r="K163" s="34" t="s">
        <v>831</v>
      </c>
      <c r="L163" s="34" t="s">
        <v>794</v>
      </c>
      <c r="M163" s="34" t="s">
        <v>1427</v>
      </c>
      <c r="N163" s="34" t="s">
        <v>832</v>
      </c>
      <c r="O163" s="34" t="s">
        <v>803</v>
      </c>
      <c r="P163" s="34" t="s">
        <v>1032</v>
      </c>
      <c r="Q163" s="34" t="s">
        <v>1032</v>
      </c>
      <c r="R163" s="34" t="s">
        <v>1053</v>
      </c>
      <c r="S163" s="34" t="s">
        <v>1020</v>
      </c>
      <c r="T163" s="34" t="s">
        <v>966</v>
      </c>
      <c r="U163" s="34" t="s">
        <v>1428</v>
      </c>
      <c r="V163" s="34"/>
    </row>
    <row r="164" spans="1:22" ht="16.95" customHeight="1" x14ac:dyDescent="0.3">
      <c r="A164" s="25">
        <v>147</v>
      </c>
      <c r="B164" t="s">
        <v>631</v>
      </c>
      <c r="C164" t="s">
        <v>632</v>
      </c>
      <c r="D164" s="25">
        <v>391067</v>
      </c>
      <c r="E164" s="25" t="s">
        <v>96</v>
      </c>
      <c r="F164" s="25" t="s">
        <v>182</v>
      </c>
      <c r="G164" s="34" t="s">
        <v>870</v>
      </c>
      <c r="H164" s="34" t="s">
        <v>1029</v>
      </c>
      <c r="I164" s="34" t="s">
        <v>870</v>
      </c>
      <c r="J164" s="34" t="s">
        <v>799</v>
      </c>
      <c r="K164" s="34" t="s">
        <v>1044</v>
      </c>
      <c r="L164" s="34" t="s">
        <v>1044</v>
      </c>
      <c r="M164" s="34" t="s">
        <v>1066</v>
      </c>
      <c r="N164" s="34" t="s">
        <v>814</v>
      </c>
      <c r="O164" s="34" t="s">
        <v>792</v>
      </c>
      <c r="P164" s="34" t="s">
        <v>863</v>
      </c>
      <c r="Q164" s="34" t="s">
        <v>841</v>
      </c>
      <c r="R164" s="34" t="s">
        <v>881</v>
      </c>
      <c r="S164" s="34" t="s">
        <v>795</v>
      </c>
      <c r="T164" s="34" t="s">
        <v>1429</v>
      </c>
      <c r="U164" s="34" t="s">
        <v>1118</v>
      </c>
      <c r="V164" s="34"/>
    </row>
    <row r="165" spans="1:22" ht="16.95" customHeight="1" x14ac:dyDescent="0.3">
      <c r="A165" s="25">
        <v>148</v>
      </c>
      <c r="B165" t="s">
        <v>716</v>
      </c>
      <c r="C165" t="s">
        <v>717</v>
      </c>
      <c r="D165" s="25">
        <v>408859</v>
      </c>
      <c r="E165" s="25" t="s">
        <v>14</v>
      </c>
      <c r="F165" s="25" t="s">
        <v>182</v>
      </c>
      <c r="G165" s="34" t="s">
        <v>786</v>
      </c>
      <c r="H165" s="34" t="s">
        <v>794</v>
      </c>
      <c r="I165" s="34" t="s">
        <v>788</v>
      </c>
      <c r="J165" s="34" t="s">
        <v>794</v>
      </c>
      <c r="K165" s="34" t="s">
        <v>821</v>
      </c>
      <c r="L165" s="34" t="s">
        <v>845</v>
      </c>
      <c r="M165" s="34" t="s">
        <v>979</v>
      </c>
      <c r="N165" s="34" t="s">
        <v>833</v>
      </c>
      <c r="O165" s="34" t="s">
        <v>861</v>
      </c>
      <c r="P165" s="34" t="s">
        <v>832</v>
      </c>
      <c r="Q165" s="34" t="s">
        <v>794</v>
      </c>
      <c r="R165" s="34" t="s">
        <v>1020</v>
      </c>
      <c r="S165" s="34" t="s">
        <v>1029</v>
      </c>
      <c r="T165" s="34" t="s">
        <v>1430</v>
      </c>
      <c r="U165" s="34" t="s">
        <v>1431</v>
      </c>
      <c r="V165" s="34"/>
    </row>
    <row r="166" spans="1:22" ht="16.95" customHeight="1" x14ac:dyDescent="0.3">
      <c r="A166" s="25">
        <v>149</v>
      </c>
      <c r="B166" t="s">
        <v>722</v>
      </c>
      <c r="C166" t="s">
        <v>286</v>
      </c>
      <c r="D166" s="25">
        <v>468318</v>
      </c>
      <c r="E166" s="25" t="s">
        <v>36</v>
      </c>
      <c r="F166" s="25" t="s">
        <v>183</v>
      </c>
      <c r="G166" s="34" t="s">
        <v>824</v>
      </c>
      <c r="H166" s="34" t="s">
        <v>800</v>
      </c>
      <c r="I166" s="34" t="s">
        <v>786</v>
      </c>
      <c r="J166" s="34" t="s">
        <v>1039</v>
      </c>
      <c r="K166" s="34" t="s">
        <v>1020</v>
      </c>
      <c r="L166" s="34" t="s">
        <v>819</v>
      </c>
      <c r="M166" s="34" t="s">
        <v>1432</v>
      </c>
      <c r="N166" s="34" t="s">
        <v>881</v>
      </c>
      <c r="O166" s="34" t="s">
        <v>1011</v>
      </c>
      <c r="P166" s="34" t="s">
        <v>858</v>
      </c>
      <c r="Q166" s="34" t="s">
        <v>1048</v>
      </c>
      <c r="R166" s="34" t="s">
        <v>851</v>
      </c>
      <c r="S166" s="34" t="s">
        <v>833</v>
      </c>
      <c r="T166" s="34" t="s">
        <v>1433</v>
      </c>
      <c r="U166" s="34" t="s">
        <v>1119</v>
      </c>
      <c r="V166" s="34"/>
    </row>
    <row r="167" spans="1:22" ht="16.95" customHeight="1" x14ac:dyDescent="0.3">
      <c r="A167" s="25">
        <v>150</v>
      </c>
      <c r="B167" t="s">
        <v>677</v>
      </c>
      <c r="C167" t="s">
        <v>678</v>
      </c>
      <c r="D167" s="25">
        <v>463403</v>
      </c>
      <c r="E167" s="25" t="s">
        <v>38</v>
      </c>
      <c r="F167" s="25" t="s">
        <v>182</v>
      </c>
      <c r="G167" s="34" t="s">
        <v>1032</v>
      </c>
      <c r="H167" s="34" t="s">
        <v>831</v>
      </c>
      <c r="I167" s="34" t="s">
        <v>826</v>
      </c>
      <c r="J167" s="34" t="s">
        <v>861</v>
      </c>
      <c r="K167" s="34" t="s">
        <v>800</v>
      </c>
      <c r="L167" s="34" t="s">
        <v>1011</v>
      </c>
      <c r="M167" s="34" t="s">
        <v>1395</v>
      </c>
      <c r="N167" s="34" t="s">
        <v>785</v>
      </c>
      <c r="O167" s="34" t="s">
        <v>838</v>
      </c>
      <c r="P167" s="34" t="s">
        <v>1032</v>
      </c>
      <c r="Q167" s="34" t="s">
        <v>870</v>
      </c>
      <c r="R167" s="34" t="s">
        <v>889</v>
      </c>
      <c r="S167" s="34" t="s">
        <v>841</v>
      </c>
      <c r="T167" s="34" t="s">
        <v>1434</v>
      </c>
      <c r="U167" s="34" t="s">
        <v>1435</v>
      </c>
      <c r="V167" s="34"/>
    </row>
    <row r="168" spans="1:22" ht="16.95" customHeight="1" x14ac:dyDescent="0.3">
      <c r="A168" s="25">
        <v>151</v>
      </c>
      <c r="B168" t="s">
        <v>744</v>
      </c>
      <c r="C168" t="s">
        <v>745</v>
      </c>
      <c r="D168" s="25">
        <v>389257</v>
      </c>
      <c r="E168" s="25" t="s">
        <v>14</v>
      </c>
      <c r="F168" s="25" t="s">
        <v>182</v>
      </c>
      <c r="G168" s="34" t="s">
        <v>806</v>
      </c>
      <c r="H168" s="34" t="s">
        <v>826</v>
      </c>
      <c r="I168" s="34" t="s">
        <v>786</v>
      </c>
      <c r="J168" s="34" t="s">
        <v>1053</v>
      </c>
      <c r="K168" s="34" t="s">
        <v>1053</v>
      </c>
      <c r="L168" s="34" t="s">
        <v>785</v>
      </c>
      <c r="M168" s="34" t="s">
        <v>810</v>
      </c>
      <c r="N168" s="34" t="s">
        <v>795</v>
      </c>
      <c r="O168" s="34" t="s">
        <v>799</v>
      </c>
      <c r="P168" s="34" t="s">
        <v>789</v>
      </c>
      <c r="Q168" s="34" t="s">
        <v>793</v>
      </c>
      <c r="R168" s="34" t="s">
        <v>858</v>
      </c>
      <c r="S168" s="34" t="s">
        <v>866</v>
      </c>
      <c r="T168" s="34" t="s">
        <v>1372</v>
      </c>
      <c r="U168" s="34" t="s">
        <v>1121</v>
      </c>
      <c r="V168" s="34"/>
    </row>
    <row r="169" spans="1:22" ht="16.95" customHeight="1" x14ac:dyDescent="0.3">
      <c r="A169" s="25">
        <v>152</v>
      </c>
      <c r="B169" t="s">
        <v>720</v>
      </c>
      <c r="C169" t="s">
        <v>721</v>
      </c>
      <c r="D169" s="25">
        <v>443037</v>
      </c>
      <c r="E169" s="25" t="s">
        <v>8</v>
      </c>
      <c r="F169" s="25" t="s">
        <v>182</v>
      </c>
      <c r="G169" s="34" t="s">
        <v>838</v>
      </c>
      <c r="H169" s="34" t="s">
        <v>819</v>
      </c>
      <c r="I169" s="34" t="s">
        <v>1043</v>
      </c>
      <c r="J169" s="34" t="s">
        <v>792</v>
      </c>
      <c r="K169" s="34" t="s">
        <v>1048</v>
      </c>
      <c r="L169" s="34" t="s">
        <v>880</v>
      </c>
      <c r="M169" s="34" t="s">
        <v>1432</v>
      </c>
      <c r="N169" s="34" t="s">
        <v>841</v>
      </c>
      <c r="O169" s="34" t="s">
        <v>793</v>
      </c>
      <c r="P169" s="34" t="s">
        <v>821</v>
      </c>
      <c r="Q169" s="34" t="s">
        <v>820</v>
      </c>
      <c r="R169" s="34" t="s">
        <v>837</v>
      </c>
      <c r="S169" s="34" t="s">
        <v>1044</v>
      </c>
      <c r="T169" s="34" t="s">
        <v>1430</v>
      </c>
      <c r="U169" s="34" t="s">
        <v>1436</v>
      </c>
      <c r="V169" s="34"/>
    </row>
    <row r="170" spans="1:22" ht="16.95" customHeight="1" x14ac:dyDescent="0.3">
      <c r="A170" s="25">
        <v>153</v>
      </c>
      <c r="B170" t="s">
        <v>728</v>
      </c>
      <c r="C170" t="s">
        <v>729</v>
      </c>
      <c r="D170" s="25">
        <v>431761</v>
      </c>
      <c r="E170" s="25" t="s">
        <v>53</v>
      </c>
      <c r="F170" s="25" t="s">
        <v>181</v>
      </c>
      <c r="G170" s="34" t="s">
        <v>795</v>
      </c>
      <c r="H170" s="34" t="s">
        <v>874</v>
      </c>
      <c r="I170" s="34" t="s">
        <v>841</v>
      </c>
      <c r="J170" s="34" t="s">
        <v>858</v>
      </c>
      <c r="K170" s="34" t="s">
        <v>831</v>
      </c>
      <c r="L170" s="34" t="s">
        <v>874</v>
      </c>
      <c r="M170" s="34" t="s">
        <v>1100</v>
      </c>
      <c r="N170" s="34" t="s">
        <v>845</v>
      </c>
      <c r="O170" s="34" t="s">
        <v>874</v>
      </c>
      <c r="P170" s="34" t="s">
        <v>821</v>
      </c>
      <c r="Q170" s="34" t="s">
        <v>786</v>
      </c>
      <c r="R170" s="34" t="s">
        <v>1018</v>
      </c>
      <c r="S170" s="34" t="s">
        <v>820</v>
      </c>
      <c r="T170" s="34" t="s">
        <v>1433</v>
      </c>
      <c r="U170" s="34" t="s">
        <v>1437</v>
      </c>
      <c r="V170" s="34"/>
    </row>
    <row r="171" spans="1:22" ht="16.95" customHeight="1" x14ac:dyDescent="0.3">
      <c r="A171" s="25">
        <v>154</v>
      </c>
      <c r="B171" t="s">
        <v>726</v>
      </c>
      <c r="C171" t="s">
        <v>56</v>
      </c>
      <c r="D171" s="25">
        <v>393888</v>
      </c>
      <c r="E171" s="25" t="s">
        <v>41</v>
      </c>
      <c r="F171" s="25" t="s">
        <v>182</v>
      </c>
      <c r="G171" s="34" t="s">
        <v>831</v>
      </c>
      <c r="H171" s="34" t="s">
        <v>821</v>
      </c>
      <c r="I171" s="34" t="s">
        <v>1048</v>
      </c>
      <c r="J171" s="34" t="s">
        <v>852</v>
      </c>
      <c r="K171" s="34" t="s">
        <v>786</v>
      </c>
      <c r="L171" s="34" t="s">
        <v>831</v>
      </c>
      <c r="M171" s="34" t="s">
        <v>981</v>
      </c>
      <c r="N171" s="34" t="s">
        <v>792</v>
      </c>
      <c r="O171" s="34" t="s">
        <v>861</v>
      </c>
      <c r="P171" s="34" t="s">
        <v>841</v>
      </c>
      <c r="Q171" s="34" t="s">
        <v>795</v>
      </c>
      <c r="R171" s="34" t="s">
        <v>1038</v>
      </c>
      <c r="S171" s="34" t="s">
        <v>831</v>
      </c>
      <c r="T171" s="34" t="s">
        <v>1438</v>
      </c>
      <c r="U171" s="34" t="s">
        <v>1439</v>
      </c>
      <c r="V171" s="34"/>
    </row>
    <row r="172" spans="1:22" ht="16.95" customHeight="1" x14ac:dyDescent="0.3">
      <c r="A172" s="25">
        <v>155</v>
      </c>
      <c r="B172" t="s">
        <v>746</v>
      </c>
      <c r="C172" t="s">
        <v>747</v>
      </c>
      <c r="D172" s="25">
        <v>431261</v>
      </c>
      <c r="E172" s="25" t="s">
        <v>10</v>
      </c>
      <c r="F172" s="25" t="s">
        <v>182</v>
      </c>
      <c r="G172" s="34" t="s">
        <v>827</v>
      </c>
      <c r="H172" s="34" t="s">
        <v>916</v>
      </c>
      <c r="I172" s="34" t="s">
        <v>825</v>
      </c>
      <c r="J172" s="34" t="s">
        <v>866</v>
      </c>
      <c r="K172" s="34" t="s">
        <v>855</v>
      </c>
      <c r="L172" s="34" t="s">
        <v>800</v>
      </c>
      <c r="M172" s="34" t="s">
        <v>1440</v>
      </c>
      <c r="N172" s="34" t="s">
        <v>821</v>
      </c>
      <c r="O172" s="34" t="s">
        <v>802</v>
      </c>
      <c r="P172" s="34" t="s">
        <v>1006</v>
      </c>
      <c r="Q172" s="34" t="s">
        <v>796</v>
      </c>
      <c r="R172" s="34" t="s">
        <v>880</v>
      </c>
      <c r="S172" s="34" t="s">
        <v>800</v>
      </c>
      <c r="T172" s="34" t="s">
        <v>1441</v>
      </c>
      <c r="U172" s="34" t="s">
        <v>1442</v>
      </c>
      <c r="V172" s="34"/>
    </row>
    <row r="173" spans="1:22" ht="16.95" customHeight="1" x14ac:dyDescent="0.3">
      <c r="A173" s="25">
        <v>156</v>
      </c>
      <c r="B173" t="s">
        <v>699</v>
      </c>
      <c r="C173" t="s">
        <v>700</v>
      </c>
      <c r="D173" s="25">
        <v>493545</v>
      </c>
      <c r="E173" s="25" t="s">
        <v>74</v>
      </c>
      <c r="F173" s="25" t="s">
        <v>182</v>
      </c>
      <c r="G173" s="34" t="s">
        <v>861</v>
      </c>
      <c r="H173" s="34" t="s">
        <v>813</v>
      </c>
      <c r="I173" s="34" t="s">
        <v>799</v>
      </c>
      <c r="J173" s="34" t="s">
        <v>806</v>
      </c>
      <c r="K173" s="34" t="s">
        <v>858</v>
      </c>
      <c r="L173" s="34" t="s">
        <v>796</v>
      </c>
      <c r="M173" s="34" t="s">
        <v>969</v>
      </c>
      <c r="N173" s="34" t="s">
        <v>1038</v>
      </c>
      <c r="O173" s="34" t="s">
        <v>916</v>
      </c>
      <c r="P173" s="34" t="s">
        <v>1039</v>
      </c>
      <c r="Q173" s="34" t="s">
        <v>786</v>
      </c>
      <c r="R173" s="34" t="s">
        <v>834</v>
      </c>
      <c r="S173" s="34" t="s">
        <v>837</v>
      </c>
      <c r="T173" s="34" t="s">
        <v>1443</v>
      </c>
      <c r="U173" s="34" t="s">
        <v>1444</v>
      </c>
      <c r="V173" s="34"/>
    </row>
    <row r="174" spans="1:22" ht="16.95" customHeight="1" x14ac:dyDescent="0.3">
      <c r="A174" s="25">
        <v>157</v>
      </c>
      <c r="B174" t="s">
        <v>698</v>
      </c>
      <c r="C174" t="s">
        <v>39</v>
      </c>
      <c r="D174" s="25">
        <v>492793</v>
      </c>
      <c r="E174" s="25" t="s">
        <v>16</v>
      </c>
      <c r="F174" s="25" t="s">
        <v>181</v>
      </c>
      <c r="G174" s="34" t="s">
        <v>892</v>
      </c>
      <c r="H174" s="34" t="s">
        <v>796</v>
      </c>
      <c r="I174" s="34" t="s">
        <v>831</v>
      </c>
      <c r="J174" s="34" t="s">
        <v>834</v>
      </c>
      <c r="K174" s="34" t="s">
        <v>788</v>
      </c>
      <c r="L174" s="34" t="s">
        <v>870</v>
      </c>
      <c r="M174" s="34" t="s">
        <v>790</v>
      </c>
      <c r="N174" s="34" t="s">
        <v>838</v>
      </c>
      <c r="O174" s="34" t="s">
        <v>794</v>
      </c>
      <c r="P174" s="34" t="s">
        <v>851</v>
      </c>
      <c r="Q174" s="34" t="s">
        <v>833</v>
      </c>
      <c r="R174" s="34" t="s">
        <v>794</v>
      </c>
      <c r="S174" s="34" t="s">
        <v>841</v>
      </c>
      <c r="T174" s="34" t="s">
        <v>1108</v>
      </c>
      <c r="U174" s="34" t="s">
        <v>1444</v>
      </c>
      <c r="V174" s="34"/>
    </row>
    <row r="175" spans="1:22" ht="16.95" customHeight="1" x14ac:dyDescent="0.3">
      <c r="A175" s="25">
        <v>158</v>
      </c>
      <c r="B175" t="s">
        <v>753</v>
      </c>
      <c r="C175" t="s">
        <v>754</v>
      </c>
      <c r="D175" s="25">
        <v>350931</v>
      </c>
      <c r="E175" s="25" t="s">
        <v>109</v>
      </c>
      <c r="F175" s="25" t="s">
        <v>181</v>
      </c>
      <c r="G175" s="34" t="s">
        <v>786</v>
      </c>
      <c r="H175" s="34" t="s">
        <v>841</v>
      </c>
      <c r="I175" s="34" t="s">
        <v>814</v>
      </c>
      <c r="J175" s="34" t="s">
        <v>826</v>
      </c>
      <c r="K175" s="34" t="s">
        <v>892</v>
      </c>
      <c r="L175" s="34" t="s">
        <v>801</v>
      </c>
      <c r="M175" s="34" t="s">
        <v>1445</v>
      </c>
      <c r="N175" s="34" t="s">
        <v>820</v>
      </c>
      <c r="O175" s="34" t="s">
        <v>788</v>
      </c>
      <c r="P175" s="34" t="s">
        <v>800</v>
      </c>
      <c r="Q175" s="34" t="s">
        <v>1039</v>
      </c>
      <c r="R175" s="34" t="s">
        <v>866</v>
      </c>
      <c r="S175" s="34" t="s">
        <v>799</v>
      </c>
      <c r="T175" s="34" t="s">
        <v>959</v>
      </c>
      <c r="U175" s="34" t="s">
        <v>1446</v>
      </c>
      <c r="V175" s="34"/>
    </row>
    <row r="176" spans="1:22" ht="16.95" customHeight="1" x14ac:dyDescent="0.3">
      <c r="A176" s="25">
        <v>159</v>
      </c>
      <c r="B176" t="s">
        <v>712</v>
      </c>
      <c r="C176" t="s">
        <v>713</v>
      </c>
      <c r="D176" s="25">
        <v>463460</v>
      </c>
      <c r="E176" s="25" t="s">
        <v>38</v>
      </c>
      <c r="F176" s="25" t="s">
        <v>182</v>
      </c>
      <c r="G176" s="34" t="s">
        <v>800</v>
      </c>
      <c r="H176" s="34" t="s">
        <v>806</v>
      </c>
      <c r="I176" s="34" t="s">
        <v>841</v>
      </c>
      <c r="J176" s="34" t="s">
        <v>795</v>
      </c>
      <c r="K176" s="34" t="s">
        <v>813</v>
      </c>
      <c r="L176" s="34" t="s">
        <v>1093</v>
      </c>
      <c r="M176" s="34" t="s">
        <v>1425</v>
      </c>
      <c r="N176" s="34" t="s">
        <v>867</v>
      </c>
      <c r="O176" s="34" t="s">
        <v>866</v>
      </c>
      <c r="P176" s="34" t="s">
        <v>852</v>
      </c>
      <c r="Q176" s="34" t="s">
        <v>788</v>
      </c>
      <c r="R176" s="34" t="s">
        <v>802</v>
      </c>
      <c r="S176" s="34" t="s">
        <v>792</v>
      </c>
      <c r="T176" s="34" t="s">
        <v>982</v>
      </c>
      <c r="U176" s="34" t="s">
        <v>1447</v>
      </c>
      <c r="V176" s="34"/>
    </row>
    <row r="177" spans="1:22" ht="16.95" customHeight="1" x14ac:dyDescent="0.3">
      <c r="A177" s="25">
        <v>160</v>
      </c>
      <c r="B177" t="s">
        <v>718</v>
      </c>
      <c r="C177" t="s">
        <v>719</v>
      </c>
      <c r="D177" s="25">
        <v>463831</v>
      </c>
      <c r="E177" s="25" t="s">
        <v>36</v>
      </c>
      <c r="F177" s="25" t="s">
        <v>181</v>
      </c>
      <c r="G177" s="34" t="s">
        <v>801</v>
      </c>
      <c r="H177" s="34" t="s">
        <v>861</v>
      </c>
      <c r="I177" s="34" t="s">
        <v>826</v>
      </c>
      <c r="J177" s="34" t="s">
        <v>881</v>
      </c>
      <c r="K177" s="34" t="s">
        <v>858</v>
      </c>
      <c r="L177" s="34" t="s">
        <v>1029</v>
      </c>
      <c r="M177" s="34" t="s">
        <v>1432</v>
      </c>
      <c r="N177" s="34" t="s">
        <v>1048</v>
      </c>
      <c r="O177" s="34" t="s">
        <v>803</v>
      </c>
      <c r="P177" s="34" t="s">
        <v>867</v>
      </c>
      <c r="Q177" s="34" t="s">
        <v>863</v>
      </c>
      <c r="R177" s="34" t="s">
        <v>820</v>
      </c>
      <c r="S177" s="34" t="s">
        <v>820</v>
      </c>
      <c r="T177" s="34" t="s">
        <v>1432</v>
      </c>
      <c r="U177" s="34" t="s">
        <v>1128</v>
      </c>
      <c r="V177" s="34"/>
    </row>
    <row r="178" spans="1:22" ht="16.95" customHeight="1" x14ac:dyDescent="0.3">
      <c r="A178" s="25">
        <v>161</v>
      </c>
      <c r="B178" t="s">
        <v>693</v>
      </c>
      <c r="C178" t="s">
        <v>105</v>
      </c>
      <c r="D178" s="25">
        <v>355341</v>
      </c>
      <c r="E178" s="25" t="s">
        <v>96</v>
      </c>
      <c r="F178" s="25" t="s">
        <v>181</v>
      </c>
      <c r="G178" s="34" t="s">
        <v>1029</v>
      </c>
      <c r="H178" s="34" t="s">
        <v>821</v>
      </c>
      <c r="I178" s="34" t="s">
        <v>855</v>
      </c>
      <c r="J178" s="34" t="s">
        <v>787</v>
      </c>
      <c r="K178" s="34" t="s">
        <v>792</v>
      </c>
      <c r="L178" s="34" t="s">
        <v>787</v>
      </c>
      <c r="M178" s="34" t="s">
        <v>1105</v>
      </c>
      <c r="N178" s="34" t="s">
        <v>824</v>
      </c>
      <c r="O178" s="34" t="s">
        <v>837</v>
      </c>
      <c r="P178" s="34" t="s">
        <v>813</v>
      </c>
      <c r="Q178" s="34" t="s">
        <v>794</v>
      </c>
      <c r="R178" s="34" t="s">
        <v>852</v>
      </c>
      <c r="S178" s="34" t="s">
        <v>794</v>
      </c>
      <c r="T178" s="34" t="s">
        <v>816</v>
      </c>
      <c r="U178" s="34" t="s">
        <v>1448</v>
      </c>
      <c r="V178" s="34"/>
    </row>
    <row r="179" spans="1:22" ht="16.95" customHeight="1" x14ac:dyDescent="0.3">
      <c r="A179" s="25">
        <v>162</v>
      </c>
      <c r="B179" t="s">
        <v>694</v>
      </c>
      <c r="C179" t="s">
        <v>695</v>
      </c>
      <c r="D179" s="25">
        <v>458053</v>
      </c>
      <c r="E179" s="25" t="s">
        <v>10</v>
      </c>
      <c r="F179" s="25" t="s">
        <v>182</v>
      </c>
      <c r="G179" s="34" t="s">
        <v>1035</v>
      </c>
      <c r="H179" s="34" t="s">
        <v>870</v>
      </c>
      <c r="I179" s="34" t="s">
        <v>833</v>
      </c>
      <c r="J179" s="34" t="s">
        <v>874</v>
      </c>
      <c r="K179" s="34" t="s">
        <v>870</v>
      </c>
      <c r="L179" s="34" t="s">
        <v>831</v>
      </c>
      <c r="M179" s="34" t="s">
        <v>1449</v>
      </c>
      <c r="N179" s="34" t="s">
        <v>844</v>
      </c>
      <c r="O179" s="34" t="s">
        <v>880</v>
      </c>
      <c r="P179" s="34" t="s">
        <v>892</v>
      </c>
      <c r="Q179" s="34" t="s">
        <v>1045</v>
      </c>
      <c r="R179" s="34" t="s">
        <v>892</v>
      </c>
      <c r="S179" s="34" t="s">
        <v>821</v>
      </c>
      <c r="T179" s="34" t="s">
        <v>1450</v>
      </c>
      <c r="U179" s="34" t="s">
        <v>1451</v>
      </c>
      <c r="V179" s="34"/>
    </row>
    <row r="180" spans="1:22" ht="16.95" customHeight="1" x14ac:dyDescent="0.3">
      <c r="A180" s="25">
        <v>163</v>
      </c>
      <c r="B180" t="s">
        <v>741</v>
      </c>
      <c r="C180" t="s">
        <v>34</v>
      </c>
      <c r="D180" s="25">
        <v>376627</v>
      </c>
      <c r="E180" s="25" t="s">
        <v>10</v>
      </c>
      <c r="F180" s="25" t="s">
        <v>182</v>
      </c>
      <c r="G180" s="34" t="s">
        <v>892</v>
      </c>
      <c r="H180" s="34" t="s">
        <v>892</v>
      </c>
      <c r="I180" s="34" t="s">
        <v>795</v>
      </c>
      <c r="J180" s="34" t="s">
        <v>838</v>
      </c>
      <c r="K180" s="34" t="s">
        <v>802</v>
      </c>
      <c r="L180" s="34" t="s">
        <v>874</v>
      </c>
      <c r="M180" s="34" t="s">
        <v>1146</v>
      </c>
      <c r="N180" s="34" t="s">
        <v>795</v>
      </c>
      <c r="O180" s="34" t="s">
        <v>802</v>
      </c>
      <c r="P180" s="34" t="s">
        <v>834</v>
      </c>
      <c r="Q180" s="34" t="s">
        <v>1039</v>
      </c>
      <c r="R180" s="34" t="s">
        <v>787</v>
      </c>
      <c r="S180" s="34" t="s">
        <v>866</v>
      </c>
      <c r="T180" s="34" t="s">
        <v>1452</v>
      </c>
      <c r="U180" s="34" t="s">
        <v>1453</v>
      </c>
      <c r="V180" s="34"/>
    </row>
    <row r="181" spans="1:22" ht="16.95" customHeight="1" x14ac:dyDescent="0.3">
      <c r="A181" s="25">
        <v>164</v>
      </c>
      <c r="B181" t="s">
        <v>742</v>
      </c>
      <c r="C181" t="s">
        <v>32</v>
      </c>
      <c r="D181" s="25">
        <v>406775</v>
      </c>
      <c r="E181" s="25" t="s">
        <v>12</v>
      </c>
      <c r="F181" s="25" t="s">
        <v>183</v>
      </c>
      <c r="G181" s="34" t="s">
        <v>826</v>
      </c>
      <c r="H181" s="34" t="s">
        <v>820</v>
      </c>
      <c r="I181" s="34" t="s">
        <v>1038</v>
      </c>
      <c r="J181" s="34" t="s">
        <v>785</v>
      </c>
      <c r="K181" s="34" t="s">
        <v>828</v>
      </c>
      <c r="L181" s="34" t="s">
        <v>821</v>
      </c>
      <c r="M181" s="34" t="s">
        <v>1454</v>
      </c>
      <c r="N181" s="34" t="s">
        <v>820</v>
      </c>
      <c r="O181" s="34" t="s">
        <v>800</v>
      </c>
      <c r="P181" s="34" t="s">
        <v>792</v>
      </c>
      <c r="Q181" s="34" t="s">
        <v>819</v>
      </c>
      <c r="R181" s="34" t="s">
        <v>866</v>
      </c>
      <c r="S181" s="34" t="s">
        <v>845</v>
      </c>
      <c r="T181" s="34" t="s">
        <v>1125</v>
      </c>
      <c r="U181" s="34" t="s">
        <v>1455</v>
      </c>
      <c r="V181" s="34"/>
    </row>
    <row r="182" spans="1:22" ht="16.95" customHeight="1" x14ac:dyDescent="0.3">
      <c r="A182" s="25">
        <v>165</v>
      </c>
      <c r="B182" t="s">
        <v>703</v>
      </c>
      <c r="C182" t="s">
        <v>704</v>
      </c>
      <c r="D182" s="25">
        <v>437580</v>
      </c>
      <c r="E182" s="25" t="s">
        <v>62</v>
      </c>
      <c r="F182" s="25" t="s">
        <v>182</v>
      </c>
      <c r="G182" s="34" t="s">
        <v>1032</v>
      </c>
      <c r="H182" s="34" t="s">
        <v>845</v>
      </c>
      <c r="I182" s="34" t="s">
        <v>796</v>
      </c>
      <c r="J182" s="34" t="s">
        <v>852</v>
      </c>
      <c r="K182" s="34" t="s">
        <v>879</v>
      </c>
      <c r="L182" s="34" t="s">
        <v>855</v>
      </c>
      <c r="M182" s="34" t="s">
        <v>1430</v>
      </c>
      <c r="N182" s="34" t="s">
        <v>806</v>
      </c>
      <c r="O182" s="34" t="s">
        <v>786</v>
      </c>
      <c r="P182" s="34" t="s">
        <v>806</v>
      </c>
      <c r="Q182" s="34" t="s">
        <v>827</v>
      </c>
      <c r="R182" s="34" t="s">
        <v>880</v>
      </c>
      <c r="S182" s="34" t="s">
        <v>1048</v>
      </c>
      <c r="T182" s="34" t="s">
        <v>1440</v>
      </c>
      <c r="U182" s="34" t="s">
        <v>1455</v>
      </c>
      <c r="V182" s="34"/>
    </row>
    <row r="183" spans="1:22" ht="16.95" customHeight="1" x14ac:dyDescent="0.3">
      <c r="A183" s="25">
        <v>166</v>
      </c>
      <c r="B183" t="s">
        <v>705</v>
      </c>
      <c r="C183" t="s">
        <v>706</v>
      </c>
      <c r="D183" s="25">
        <v>457879</v>
      </c>
      <c r="E183" s="25" t="s">
        <v>14</v>
      </c>
      <c r="F183" s="25" t="s">
        <v>182</v>
      </c>
      <c r="G183" s="34" t="s">
        <v>788</v>
      </c>
      <c r="H183" s="34" t="s">
        <v>851</v>
      </c>
      <c r="I183" s="34" t="s">
        <v>786</v>
      </c>
      <c r="J183" s="34" t="s">
        <v>1048</v>
      </c>
      <c r="K183" s="34" t="s">
        <v>813</v>
      </c>
      <c r="L183" s="34" t="s">
        <v>837</v>
      </c>
      <c r="M183" s="34" t="s">
        <v>1430</v>
      </c>
      <c r="N183" s="34" t="s">
        <v>794</v>
      </c>
      <c r="O183" s="34" t="s">
        <v>867</v>
      </c>
      <c r="P183" s="34" t="s">
        <v>806</v>
      </c>
      <c r="Q183" s="34" t="s">
        <v>879</v>
      </c>
      <c r="R183" s="34" t="s">
        <v>1048</v>
      </c>
      <c r="S183" s="34" t="s">
        <v>858</v>
      </c>
      <c r="T183" s="34" t="s">
        <v>1440</v>
      </c>
      <c r="U183" s="34" t="s">
        <v>1455</v>
      </c>
      <c r="V183" s="34"/>
    </row>
    <row r="184" spans="1:22" ht="16.95" customHeight="1" x14ac:dyDescent="0.3">
      <c r="A184" s="25">
        <v>167</v>
      </c>
      <c r="B184" t="s">
        <v>732</v>
      </c>
      <c r="C184" t="s">
        <v>13</v>
      </c>
      <c r="D184" s="25">
        <v>389353</v>
      </c>
      <c r="E184" s="25" t="s">
        <v>14</v>
      </c>
      <c r="F184" s="25" t="s">
        <v>183</v>
      </c>
      <c r="G184" s="34" t="s">
        <v>867</v>
      </c>
      <c r="H184" s="34" t="s">
        <v>1093</v>
      </c>
      <c r="I184" s="34" t="s">
        <v>851</v>
      </c>
      <c r="J184" s="34" t="s">
        <v>874</v>
      </c>
      <c r="K184" s="34" t="s">
        <v>802</v>
      </c>
      <c r="L184" s="34" t="s">
        <v>792</v>
      </c>
      <c r="M184" s="34" t="s">
        <v>1456</v>
      </c>
      <c r="N184" s="34" t="s">
        <v>787</v>
      </c>
      <c r="O184" s="34" t="s">
        <v>802</v>
      </c>
      <c r="P184" s="34" t="s">
        <v>831</v>
      </c>
      <c r="Q184" s="34" t="s">
        <v>827</v>
      </c>
      <c r="R184" s="34" t="s">
        <v>820</v>
      </c>
      <c r="S184" s="34" t="s">
        <v>879</v>
      </c>
      <c r="T184" s="34" t="s">
        <v>1457</v>
      </c>
      <c r="U184" s="34" t="s">
        <v>1458</v>
      </c>
      <c r="V184" s="34"/>
    </row>
    <row r="185" spans="1:22" ht="16.95" customHeight="1" x14ac:dyDescent="0.3">
      <c r="A185" s="25">
        <v>168</v>
      </c>
      <c r="B185" t="s">
        <v>740</v>
      </c>
      <c r="C185" t="s">
        <v>33</v>
      </c>
      <c r="D185" s="25">
        <v>456017</v>
      </c>
      <c r="E185" s="25" t="s">
        <v>92</v>
      </c>
      <c r="F185" s="25" t="s">
        <v>182</v>
      </c>
      <c r="G185" s="34" t="s">
        <v>858</v>
      </c>
      <c r="H185" s="34" t="s">
        <v>843</v>
      </c>
      <c r="I185" s="34" t="s">
        <v>841</v>
      </c>
      <c r="J185" s="34" t="s">
        <v>799</v>
      </c>
      <c r="K185" s="34" t="s">
        <v>831</v>
      </c>
      <c r="L185" s="34" t="s">
        <v>837</v>
      </c>
      <c r="M185" s="34" t="s">
        <v>1141</v>
      </c>
      <c r="N185" s="34" t="s">
        <v>799</v>
      </c>
      <c r="O185" s="34" t="s">
        <v>832</v>
      </c>
      <c r="P185" s="34" t="s">
        <v>1012</v>
      </c>
      <c r="Q185" s="34" t="s">
        <v>785</v>
      </c>
      <c r="R185" s="34" t="s">
        <v>841</v>
      </c>
      <c r="S185" s="34" t="s">
        <v>821</v>
      </c>
      <c r="T185" s="34" t="s">
        <v>980</v>
      </c>
      <c r="U185" s="34" t="s">
        <v>1459</v>
      </c>
      <c r="V185" s="34"/>
    </row>
    <row r="186" spans="1:22" ht="16.95" customHeight="1" x14ac:dyDescent="0.3">
      <c r="A186" s="25">
        <v>169</v>
      </c>
      <c r="B186" t="s">
        <v>626</v>
      </c>
      <c r="C186" t="s">
        <v>707</v>
      </c>
      <c r="D186" s="25">
        <v>403774</v>
      </c>
      <c r="E186" s="25" t="s">
        <v>12</v>
      </c>
      <c r="F186" s="25" t="s">
        <v>182</v>
      </c>
      <c r="G186" s="34" t="s">
        <v>792</v>
      </c>
      <c r="H186" s="34" t="s">
        <v>787</v>
      </c>
      <c r="I186" s="34" t="s">
        <v>1045</v>
      </c>
      <c r="J186" s="34" t="s">
        <v>800</v>
      </c>
      <c r="K186" s="34" t="s">
        <v>799</v>
      </c>
      <c r="L186" s="34" t="s">
        <v>878</v>
      </c>
      <c r="M186" s="34" t="s">
        <v>975</v>
      </c>
      <c r="N186" s="34" t="s">
        <v>834</v>
      </c>
      <c r="O186" s="34" t="s">
        <v>841</v>
      </c>
      <c r="P186" s="34" t="s">
        <v>892</v>
      </c>
      <c r="Q186" s="34" t="s">
        <v>819</v>
      </c>
      <c r="R186" s="34" t="s">
        <v>821</v>
      </c>
      <c r="S186" s="34" t="s">
        <v>1032</v>
      </c>
      <c r="T186" s="34" t="s">
        <v>1460</v>
      </c>
      <c r="U186" s="34" t="s">
        <v>1459</v>
      </c>
      <c r="V186" s="34"/>
    </row>
    <row r="187" spans="1:22" ht="16.95" customHeight="1" x14ac:dyDescent="0.3">
      <c r="A187" s="25">
        <v>170</v>
      </c>
      <c r="B187" t="s">
        <v>735</v>
      </c>
      <c r="C187" t="s">
        <v>736</v>
      </c>
      <c r="D187" s="25">
        <v>397233</v>
      </c>
      <c r="E187" s="25" t="s">
        <v>61</v>
      </c>
      <c r="F187" s="25" t="s">
        <v>183</v>
      </c>
      <c r="G187" s="34" t="s">
        <v>832</v>
      </c>
      <c r="H187" s="34" t="s">
        <v>892</v>
      </c>
      <c r="I187" s="34" t="s">
        <v>1093</v>
      </c>
      <c r="J187" s="34" t="s">
        <v>1032</v>
      </c>
      <c r="K187" s="34" t="s">
        <v>1053</v>
      </c>
      <c r="L187" s="34" t="s">
        <v>874</v>
      </c>
      <c r="M187" s="34" t="s">
        <v>986</v>
      </c>
      <c r="N187" s="34" t="s">
        <v>786</v>
      </c>
      <c r="O187" s="34" t="s">
        <v>802</v>
      </c>
      <c r="P187" s="34" t="s">
        <v>892</v>
      </c>
      <c r="Q187" s="34" t="s">
        <v>879</v>
      </c>
      <c r="R187" s="34" t="s">
        <v>826</v>
      </c>
      <c r="S187" s="34" t="s">
        <v>1038</v>
      </c>
      <c r="T187" s="34" t="s">
        <v>986</v>
      </c>
      <c r="U187" s="34" t="s">
        <v>1461</v>
      </c>
      <c r="V187" s="34"/>
    </row>
    <row r="188" spans="1:22" ht="16.95" customHeight="1" x14ac:dyDescent="0.3">
      <c r="A188" s="25">
        <v>171</v>
      </c>
      <c r="B188" t="s">
        <v>748</v>
      </c>
      <c r="C188" t="s">
        <v>93</v>
      </c>
      <c r="D188" s="25">
        <v>376322</v>
      </c>
      <c r="E188" s="25" t="s">
        <v>92</v>
      </c>
      <c r="F188" s="25" t="s">
        <v>182</v>
      </c>
      <c r="G188" s="34" t="s">
        <v>863</v>
      </c>
      <c r="H188" s="34" t="s">
        <v>792</v>
      </c>
      <c r="I188" s="34" t="s">
        <v>820</v>
      </c>
      <c r="J188" s="34" t="s">
        <v>806</v>
      </c>
      <c r="K188" s="34" t="s">
        <v>832</v>
      </c>
      <c r="L188" s="34" t="s">
        <v>841</v>
      </c>
      <c r="M188" s="34" t="s">
        <v>816</v>
      </c>
      <c r="N188" s="34" t="s">
        <v>832</v>
      </c>
      <c r="O188" s="34" t="s">
        <v>851</v>
      </c>
      <c r="P188" s="34" t="s">
        <v>787</v>
      </c>
      <c r="Q188" s="34" t="s">
        <v>826</v>
      </c>
      <c r="R188" s="34" t="s">
        <v>813</v>
      </c>
      <c r="S188" s="34" t="s">
        <v>1038</v>
      </c>
      <c r="T188" s="34" t="s">
        <v>976</v>
      </c>
      <c r="U188" s="34" t="s">
        <v>1462</v>
      </c>
      <c r="V188" s="34"/>
    </row>
    <row r="189" spans="1:22" ht="16.95" customHeight="1" x14ac:dyDescent="0.3">
      <c r="A189" s="25">
        <v>172</v>
      </c>
      <c r="B189" t="s">
        <v>760</v>
      </c>
      <c r="C189" t="s">
        <v>52</v>
      </c>
      <c r="D189" s="25">
        <v>361674</v>
      </c>
      <c r="E189" s="25" t="s">
        <v>8</v>
      </c>
      <c r="F189" s="25" t="s">
        <v>182</v>
      </c>
      <c r="G189" s="34" t="s">
        <v>852</v>
      </c>
      <c r="H189" s="34" t="s">
        <v>820</v>
      </c>
      <c r="I189" s="34" t="s">
        <v>881</v>
      </c>
      <c r="J189" s="34" t="s">
        <v>826</v>
      </c>
      <c r="K189" s="34" t="s">
        <v>821</v>
      </c>
      <c r="L189" s="34" t="s">
        <v>1181</v>
      </c>
      <c r="M189" s="34" t="s">
        <v>1463</v>
      </c>
      <c r="N189" s="34" t="s">
        <v>786</v>
      </c>
      <c r="O189" s="34" t="s">
        <v>1048</v>
      </c>
      <c r="P189" s="34" t="s">
        <v>858</v>
      </c>
      <c r="Q189" s="34" t="s">
        <v>800</v>
      </c>
      <c r="R189" s="34" t="s">
        <v>802</v>
      </c>
      <c r="S189" s="34" t="s">
        <v>1045</v>
      </c>
      <c r="T189" s="34" t="s">
        <v>1400</v>
      </c>
      <c r="U189" s="34" t="s">
        <v>1464</v>
      </c>
      <c r="V189" s="34"/>
    </row>
    <row r="190" spans="1:22" ht="16.95" customHeight="1" x14ac:dyDescent="0.3">
      <c r="A190" s="25">
        <v>173</v>
      </c>
      <c r="B190" t="s">
        <v>733</v>
      </c>
      <c r="C190" t="s">
        <v>734</v>
      </c>
      <c r="D190" s="25">
        <v>493863</v>
      </c>
      <c r="E190" s="25" t="s">
        <v>92</v>
      </c>
      <c r="F190" s="25" t="s">
        <v>183</v>
      </c>
      <c r="G190" s="34" t="s">
        <v>803</v>
      </c>
      <c r="H190" s="34" t="s">
        <v>861</v>
      </c>
      <c r="I190" s="34" t="s">
        <v>903</v>
      </c>
      <c r="J190" s="34" t="s">
        <v>874</v>
      </c>
      <c r="K190" s="34" t="s">
        <v>820</v>
      </c>
      <c r="L190" s="34" t="s">
        <v>831</v>
      </c>
      <c r="M190" s="34" t="s">
        <v>1465</v>
      </c>
      <c r="N190" s="34" t="s">
        <v>795</v>
      </c>
      <c r="O190" s="34" t="s">
        <v>842</v>
      </c>
      <c r="P190" s="34" t="s">
        <v>803</v>
      </c>
      <c r="Q190" s="34" t="s">
        <v>1053</v>
      </c>
      <c r="R190" s="34" t="s">
        <v>1032</v>
      </c>
      <c r="S190" s="34" t="s">
        <v>852</v>
      </c>
      <c r="T190" s="34" t="s">
        <v>1146</v>
      </c>
      <c r="U190" s="34" t="s">
        <v>1466</v>
      </c>
      <c r="V190" s="34"/>
    </row>
    <row r="191" spans="1:22" ht="16.95" customHeight="1" x14ac:dyDescent="0.3">
      <c r="A191" s="25">
        <v>174</v>
      </c>
      <c r="B191" t="s">
        <v>724</v>
      </c>
      <c r="C191" t="s">
        <v>725</v>
      </c>
      <c r="D191" s="25">
        <v>388515</v>
      </c>
      <c r="E191" s="25" t="s">
        <v>25</v>
      </c>
      <c r="F191" s="25" t="s">
        <v>182</v>
      </c>
      <c r="G191" s="34" t="s">
        <v>841</v>
      </c>
      <c r="H191" s="34" t="s">
        <v>788</v>
      </c>
      <c r="I191" s="34" t="s">
        <v>821</v>
      </c>
      <c r="J191" s="34" t="s">
        <v>821</v>
      </c>
      <c r="K191" s="34" t="s">
        <v>799</v>
      </c>
      <c r="L191" s="34" t="s">
        <v>794</v>
      </c>
      <c r="M191" s="34" t="s">
        <v>1467</v>
      </c>
      <c r="N191" s="34" t="s">
        <v>809</v>
      </c>
      <c r="O191" s="34" t="s">
        <v>867</v>
      </c>
      <c r="P191" s="34" t="s">
        <v>861</v>
      </c>
      <c r="Q191" s="34" t="s">
        <v>808</v>
      </c>
      <c r="R191" s="34" t="s">
        <v>838</v>
      </c>
      <c r="S191" s="34" t="s">
        <v>881</v>
      </c>
      <c r="T191" s="34" t="s">
        <v>1450</v>
      </c>
      <c r="U191" s="34" t="s">
        <v>1468</v>
      </c>
      <c r="V191" s="34"/>
    </row>
    <row r="192" spans="1:22" ht="16.95" customHeight="1" x14ac:dyDescent="0.3">
      <c r="A192" s="25">
        <v>175</v>
      </c>
      <c r="B192" t="s">
        <v>689</v>
      </c>
      <c r="C192" t="s">
        <v>589</v>
      </c>
      <c r="D192" s="25">
        <v>417596</v>
      </c>
      <c r="E192" s="25" t="s">
        <v>25</v>
      </c>
      <c r="F192" s="25" t="s">
        <v>182</v>
      </c>
      <c r="G192" s="34" t="s">
        <v>851</v>
      </c>
      <c r="H192" s="34" t="s">
        <v>799</v>
      </c>
      <c r="I192" s="34" t="s">
        <v>1053</v>
      </c>
      <c r="J192" s="34" t="s">
        <v>851</v>
      </c>
      <c r="K192" s="34" t="s">
        <v>838</v>
      </c>
      <c r="L192" s="34" t="s">
        <v>1093</v>
      </c>
      <c r="M192" s="34" t="s">
        <v>1469</v>
      </c>
      <c r="N192" s="34" t="s">
        <v>903</v>
      </c>
      <c r="O192" s="34" t="s">
        <v>819</v>
      </c>
      <c r="P192" s="34" t="s">
        <v>870</v>
      </c>
      <c r="Q192" s="34" t="s">
        <v>866</v>
      </c>
      <c r="R192" s="34" t="s">
        <v>871</v>
      </c>
      <c r="S192" s="34" t="s">
        <v>1053</v>
      </c>
      <c r="T192" s="34" t="s">
        <v>1429</v>
      </c>
      <c r="U192" s="34" t="s">
        <v>1470</v>
      </c>
      <c r="V192" s="34"/>
    </row>
    <row r="193" spans="1:22" ht="16.95" customHeight="1" x14ac:dyDescent="0.3">
      <c r="A193" s="25">
        <v>176</v>
      </c>
      <c r="B193" t="s">
        <v>749</v>
      </c>
      <c r="C193" t="s">
        <v>94</v>
      </c>
      <c r="D193" s="25">
        <v>436236</v>
      </c>
      <c r="E193" s="25" t="s">
        <v>97</v>
      </c>
      <c r="F193" s="25" t="s">
        <v>183</v>
      </c>
      <c r="G193" s="34" t="s">
        <v>818</v>
      </c>
      <c r="H193" s="34" t="s">
        <v>1471</v>
      </c>
      <c r="I193" s="34" t="s">
        <v>800</v>
      </c>
      <c r="J193" s="34" t="s">
        <v>866</v>
      </c>
      <c r="K193" s="34" t="s">
        <v>820</v>
      </c>
      <c r="L193" s="34" t="s">
        <v>881</v>
      </c>
      <c r="M193" s="34" t="s">
        <v>1472</v>
      </c>
      <c r="N193" s="34" t="s">
        <v>866</v>
      </c>
      <c r="O193" s="34" t="s">
        <v>844</v>
      </c>
      <c r="P193" s="34" t="s">
        <v>834</v>
      </c>
      <c r="Q193" s="34" t="s">
        <v>861</v>
      </c>
      <c r="R193" s="34" t="s">
        <v>1057</v>
      </c>
      <c r="S193" s="34" t="s">
        <v>831</v>
      </c>
      <c r="T193" s="34" t="s">
        <v>1473</v>
      </c>
      <c r="U193" s="34" t="s">
        <v>1474</v>
      </c>
      <c r="V193" s="34"/>
    </row>
    <row r="194" spans="1:22" ht="16.95" customHeight="1" x14ac:dyDescent="0.3">
      <c r="A194" s="25">
        <v>177</v>
      </c>
      <c r="B194" t="s">
        <v>586</v>
      </c>
      <c r="C194" t="s">
        <v>151</v>
      </c>
      <c r="D194" s="25">
        <v>457554</v>
      </c>
      <c r="E194" s="25" t="s">
        <v>18</v>
      </c>
      <c r="F194" s="25" t="s">
        <v>183</v>
      </c>
      <c r="G194" s="34" t="s">
        <v>800</v>
      </c>
      <c r="H194" s="34" t="s">
        <v>820</v>
      </c>
      <c r="I194" s="34" t="s">
        <v>841</v>
      </c>
      <c r="J194" s="34" t="s">
        <v>786</v>
      </c>
      <c r="K194" s="34" t="s">
        <v>813</v>
      </c>
      <c r="L194" s="34" t="s">
        <v>826</v>
      </c>
      <c r="M194" s="34" t="s">
        <v>1475</v>
      </c>
      <c r="N194" s="34" t="s">
        <v>819</v>
      </c>
      <c r="O194" s="34" t="s">
        <v>911</v>
      </c>
      <c r="P194" s="34" t="s">
        <v>852</v>
      </c>
      <c r="Q194" s="34" t="s">
        <v>1043</v>
      </c>
      <c r="R194" s="34" t="s">
        <v>824</v>
      </c>
      <c r="S194" s="34" t="s">
        <v>806</v>
      </c>
      <c r="T194" s="34" t="s">
        <v>1166</v>
      </c>
      <c r="U194" s="34" t="s">
        <v>1476</v>
      </c>
      <c r="V194" s="34"/>
    </row>
    <row r="195" spans="1:22" ht="16.95" customHeight="1" x14ac:dyDescent="0.3">
      <c r="A195" s="25">
        <v>178</v>
      </c>
      <c r="B195" t="s">
        <v>750</v>
      </c>
      <c r="C195" t="s">
        <v>9</v>
      </c>
      <c r="D195" s="25">
        <v>338387</v>
      </c>
      <c r="E195" s="25" t="s">
        <v>69</v>
      </c>
      <c r="F195" s="25" t="s">
        <v>182</v>
      </c>
      <c r="G195" s="34" t="s">
        <v>841</v>
      </c>
      <c r="H195" s="34" t="s">
        <v>1048</v>
      </c>
      <c r="I195" s="34" t="s">
        <v>807</v>
      </c>
      <c r="J195" s="34" t="s">
        <v>834</v>
      </c>
      <c r="K195" s="34" t="s">
        <v>866</v>
      </c>
      <c r="L195" s="34" t="s">
        <v>807</v>
      </c>
      <c r="M195" s="34" t="s">
        <v>822</v>
      </c>
      <c r="N195" s="34" t="s">
        <v>787</v>
      </c>
      <c r="O195" s="34" t="s">
        <v>1038</v>
      </c>
      <c r="P195" s="34" t="s">
        <v>838</v>
      </c>
      <c r="Q195" s="34" t="s">
        <v>786</v>
      </c>
      <c r="R195" s="34" t="s">
        <v>786</v>
      </c>
      <c r="S195" s="34" t="s">
        <v>827</v>
      </c>
      <c r="T195" s="34" t="s">
        <v>1477</v>
      </c>
      <c r="U195" s="34" t="s">
        <v>1478</v>
      </c>
      <c r="V195" s="34"/>
    </row>
    <row r="196" spans="1:22" ht="16.95" customHeight="1" x14ac:dyDescent="0.3">
      <c r="A196" s="25">
        <v>179</v>
      </c>
      <c r="B196" t="s">
        <v>737</v>
      </c>
      <c r="C196" t="s">
        <v>117</v>
      </c>
      <c r="D196" s="25">
        <v>388015</v>
      </c>
      <c r="E196" s="25" t="s">
        <v>16</v>
      </c>
      <c r="F196" s="25" t="s">
        <v>181</v>
      </c>
      <c r="G196" s="34" t="s">
        <v>898</v>
      </c>
      <c r="H196" s="34" t="s">
        <v>861</v>
      </c>
      <c r="I196" s="34" t="s">
        <v>796</v>
      </c>
      <c r="J196" s="34" t="s">
        <v>1053</v>
      </c>
      <c r="K196" s="34" t="s">
        <v>833</v>
      </c>
      <c r="L196" s="34" t="s">
        <v>1044</v>
      </c>
      <c r="M196" s="34" t="s">
        <v>1479</v>
      </c>
      <c r="N196" s="34" t="s">
        <v>1093</v>
      </c>
      <c r="O196" s="34" t="s">
        <v>871</v>
      </c>
      <c r="P196" s="34" t="s">
        <v>821</v>
      </c>
      <c r="Q196" s="34" t="s">
        <v>841</v>
      </c>
      <c r="R196" s="34" t="s">
        <v>1053</v>
      </c>
      <c r="S196" s="34" t="s">
        <v>827</v>
      </c>
      <c r="T196" s="34" t="s">
        <v>1480</v>
      </c>
      <c r="U196" s="34" t="s">
        <v>1481</v>
      </c>
      <c r="V196" s="34"/>
    </row>
    <row r="197" spans="1:22" ht="16.95" customHeight="1" x14ac:dyDescent="0.3">
      <c r="A197" s="25">
        <v>180</v>
      </c>
      <c r="B197" t="s">
        <v>743</v>
      </c>
      <c r="C197" t="s">
        <v>33</v>
      </c>
      <c r="D197" s="25">
        <v>372571</v>
      </c>
      <c r="E197" s="25" t="s">
        <v>18</v>
      </c>
      <c r="F197" s="25" t="s">
        <v>181</v>
      </c>
      <c r="G197" s="34" t="s">
        <v>809</v>
      </c>
      <c r="H197" s="34" t="s">
        <v>855</v>
      </c>
      <c r="I197" s="34" t="s">
        <v>889</v>
      </c>
      <c r="J197" s="34" t="s">
        <v>794</v>
      </c>
      <c r="K197" s="34" t="s">
        <v>788</v>
      </c>
      <c r="L197" s="34" t="s">
        <v>794</v>
      </c>
      <c r="M197" s="34" t="s">
        <v>1482</v>
      </c>
      <c r="N197" s="34" t="s">
        <v>885</v>
      </c>
      <c r="O197" s="34" t="s">
        <v>795</v>
      </c>
      <c r="P197" s="34" t="s">
        <v>819</v>
      </c>
      <c r="Q197" s="34" t="s">
        <v>858</v>
      </c>
      <c r="R197" s="34" t="s">
        <v>916</v>
      </c>
      <c r="S197" s="34" t="s">
        <v>861</v>
      </c>
      <c r="T197" s="34" t="s">
        <v>816</v>
      </c>
      <c r="U197" s="34" t="s">
        <v>1483</v>
      </c>
      <c r="V197" s="34"/>
    </row>
    <row r="198" spans="1:22" ht="16.95" customHeight="1" x14ac:dyDescent="0.3">
      <c r="A198" s="25">
        <v>181</v>
      </c>
      <c r="B198" t="s">
        <v>751</v>
      </c>
      <c r="C198" t="s">
        <v>752</v>
      </c>
      <c r="D198" s="25">
        <v>444636</v>
      </c>
      <c r="E198" s="25" t="s">
        <v>14</v>
      </c>
      <c r="F198" s="25" t="s">
        <v>182</v>
      </c>
      <c r="G198" s="34" t="s">
        <v>809</v>
      </c>
      <c r="H198" s="34" t="s">
        <v>813</v>
      </c>
      <c r="I198" s="34" t="s">
        <v>838</v>
      </c>
      <c r="J198" s="34" t="s">
        <v>1044</v>
      </c>
      <c r="K198" s="34" t="s">
        <v>794</v>
      </c>
      <c r="L198" s="34" t="s">
        <v>1138</v>
      </c>
      <c r="M198" s="34" t="s">
        <v>1484</v>
      </c>
      <c r="N198" s="34" t="s">
        <v>866</v>
      </c>
      <c r="O198" s="34" t="s">
        <v>1053</v>
      </c>
      <c r="P198" s="34" t="s">
        <v>826</v>
      </c>
      <c r="Q198" s="34" t="s">
        <v>792</v>
      </c>
      <c r="R198" s="34" t="s">
        <v>852</v>
      </c>
      <c r="S198" s="34" t="s">
        <v>806</v>
      </c>
      <c r="T198" s="34" t="s">
        <v>1485</v>
      </c>
      <c r="U198" s="34" t="s">
        <v>1486</v>
      </c>
      <c r="V198" s="34"/>
    </row>
    <row r="199" spans="1:22" ht="16.95" customHeight="1" x14ac:dyDescent="0.3">
      <c r="A199" s="25">
        <v>182</v>
      </c>
      <c r="B199" t="s">
        <v>636</v>
      </c>
      <c r="C199" t="s">
        <v>765</v>
      </c>
      <c r="D199" s="25">
        <v>433237</v>
      </c>
      <c r="E199" s="25" t="s">
        <v>12</v>
      </c>
      <c r="F199" s="25" t="s">
        <v>183</v>
      </c>
      <c r="G199" s="34" t="s">
        <v>786</v>
      </c>
      <c r="H199" s="34" t="s">
        <v>818</v>
      </c>
      <c r="I199" s="34" t="s">
        <v>885</v>
      </c>
      <c r="J199" s="34" t="s">
        <v>886</v>
      </c>
      <c r="K199" s="34" t="s">
        <v>819</v>
      </c>
      <c r="L199" s="34" t="s">
        <v>833</v>
      </c>
      <c r="M199" s="34" t="s">
        <v>887</v>
      </c>
      <c r="N199" s="34" t="s">
        <v>1026</v>
      </c>
      <c r="O199" s="34" t="s">
        <v>1011</v>
      </c>
      <c r="P199" s="34" t="s">
        <v>870</v>
      </c>
      <c r="Q199" s="34" t="s">
        <v>1138</v>
      </c>
      <c r="R199" s="34" t="s">
        <v>880</v>
      </c>
      <c r="S199" s="34" t="s">
        <v>866</v>
      </c>
      <c r="T199" s="34" t="s">
        <v>1438</v>
      </c>
      <c r="U199" s="34" t="s">
        <v>1487</v>
      </c>
      <c r="V199" s="34"/>
    </row>
    <row r="200" spans="1:22" ht="16.95" customHeight="1" x14ac:dyDescent="0.3">
      <c r="A200" s="25">
        <v>183</v>
      </c>
      <c r="B200" t="s">
        <v>692</v>
      </c>
      <c r="C200" t="s">
        <v>52</v>
      </c>
      <c r="D200" s="25">
        <v>397637</v>
      </c>
      <c r="E200" s="25" t="s">
        <v>92</v>
      </c>
      <c r="F200" s="25" t="s">
        <v>182</v>
      </c>
      <c r="G200" s="34" t="s">
        <v>800</v>
      </c>
      <c r="H200" s="34" t="s">
        <v>833</v>
      </c>
      <c r="I200" s="34" t="s">
        <v>1032</v>
      </c>
      <c r="J200" s="34" t="s">
        <v>792</v>
      </c>
      <c r="K200" s="34" t="s">
        <v>831</v>
      </c>
      <c r="L200" s="34" t="s">
        <v>1020</v>
      </c>
      <c r="M200" s="34" t="s">
        <v>1377</v>
      </c>
      <c r="N200" s="34" t="s">
        <v>878</v>
      </c>
      <c r="O200" s="34" t="s">
        <v>867</v>
      </c>
      <c r="P200" s="34" t="s">
        <v>852</v>
      </c>
      <c r="Q200" s="34" t="s">
        <v>818</v>
      </c>
      <c r="R200" s="34" t="s">
        <v>825</v>
      </c>
      <c r="S200" s="34" t="s">
        <v>916</v>
      </c>
      <c r="T200" s="34" t="s">
        <v>1488</v>
      </c>
      <c r="U200" s="34" t="s">
        <v>1489</v>
      </c>
      <c r="V200" s="34"/>
    </row>
    <row r="201" spans="1:22" ht="16.95" customHeight="1" x14ac:dyDescent="0.3">
      <c r="A201" s="25">
        <v>184</v>
      </c>
      <c r="B201" t="s">
        <v>711</v>
      </c>
      <c r="C201" t="s">
        <v>84</v>
      </c>
      <c r="D201" s="25">
        <v>400644</v>
      </c>
      <c r="E201" s="25" t="s">
        <v>10</v>
      </c>
      <c r="F201" s="25" t="s">
        <v>182</v>
      </c>
      <c r="G201" s="34" t="s">
        <v>881</v>
      </c>
      <c r="H201" s="34" t="s">
        <v>831</v>
      </c>
      <c r="I201" s="34" t="s">
        <v>841</v>
      </c>
      <c r="J201" s="34" t="s">
        <v>841</v>
      </c>
      <c r="K201" s="34" t="s">
        <v>852</v>
      </c>
      <c r="L201" s="34" t="s">
        <v>1045</v>
      </c>
      <c r="M201" s="34" t="s">
        <v>1120</v>
      </c>
      <c r="N201" s="34" t="s">
        <v>886</v>
      </c>
      <c r="O201" s="34" t="s">
        <v>792</v>
      </c>
      <c r="P201" s="34" t="s">
        <v>828</v>
      </c>
      <c r="Q201" s="34" t="s">
        <v>881</v>
      </c>
      <c r="R201" s="34" t="s">
        <v>851</v>
      </c>
      <c r="S201" s="34" t="s">
        <v>871</v>
      </c>
      <c r="T201" s="34" t="s">
        <v>1490</v>
      </c>
      <c r="U201" s="34" t="s">
        <v>1491</v>
      </c>
      <c r="V201" s="34"/>
    </row>
    <row r="202" spans="1:22" x14ac:dyDescent="0.3">
      <c r="A202" s="25">
        <v>185</v>
      </c>
      <c r="B202" t="s">
        <v>714</v>
      </c>
      <c r="C202" t="s">
        <v>82</v>
      </c>
      <c r="D202" s="25">
        <v>390077</v>
      </c>
      <c r="E202" s="25" t="s">
        <v>148</v>
      </c>
      <c r="F202" s="25" t="s">
        <v>181</v>
      </c>
      <c r="G202" s="34" t="s">
        <v>792</v>
      </c>
      <c r="H202" s="34" t="s">
        <v>787</v>
      </c>
      <c r="I202" s="34" t="s">
        <v>813</v>
      </c>
      <c r="J202" s="34" t="s">
        <v>1020</v>
      </c>
      <c r="K202" s="34" t="s">
        <v>881</v>
      </c>
      <c r="L202" s="34" t="s">
        <v>916</v>
      </c>
      <c r="M202" s="34" t="s">
        <v>1103</v>
      </c>
      <c r="N202" s="34" t="s">
        <v>818</v>
      </c>
      <c r="O202" s="34" t="s">
        <v>862</v>
      </c>
      <c r="P202" s="34" t="s">
        <v>831</v>
      </c>
      <c r="Q202" s="34" t="s">
        <v>843</v>
      </c>
      <c r="R202" s="34" t="s">
        <v>881</v>
      </c>
      <c r="S202" s="34" t="s">
        <v>818</v>
      </c>
      <c r="T202" s="34" t="s">
        <v>1492</v>
      </c>
      <c r="U202" s="34" t="s">
        <v>1493</v>
      </c>
      <c r="V202" s="34"/>
    </row>
    <row r="203" spans="1:22" x14ac:dyDescent="0.3">
      <c r="A203" s="25">
        <v>186</v>
      </c>
      <c r="B203" t="s">
        <v>566</v>
      </c>
      <c r="C203" t="s">
        <v>155</v>
      </c>
      <c r="D203" s="25">
        <v>355601</v>
      </c>
      <c r="E203" s="25" t="s">
        <v>20</v>
      </c>
      <c r="F203" s="25" t="s">
        <v>182</v>
      </c>
      <c r="G203" s="34" t="s">
        <v>794</v>
      </c>
      <c r="H203" s="34" t="s">
        <v>838</v>
      </c>
      <c r="I203" s="34" t="s">
        <v>806</v>
      </c>
      <c r="J203" s="34" t="s">
        <v>885</v>
      </c>
      <c r="K203" s="34" t="s">
        <v>841</v>
      </c>
      <c r="L203" s="34" t="s">
        <v>880</v>
      </c>
      <c r="M203" s="34" t="s">
        <v>1129</v>
      </c>
      <c r="N203" s="34" t="s">
        <v>924</v>
      </c>
      <c r="O203" s="34" t="s">
        <v>785</v>
      </c>
      <c r="P203" s="34" t="s">
        <v>803</v>
      </c>
      <c r="Q203" s="34" t="s">
        <v>885</v>
      </c>
      <c r="R203" s="34" t="s">
        <v>855</v>
      </c>
      <c r="S203" s="34" t="s">
        <v>826</v>
      </c>
      <c r="T203" s="34" t="s">
        <v>1494</v>
      </c>
      <c r="U203" s="34" t="s">
        <v>1495</v>
      </c>
      <c r="V203" s="34"/>
    </row>
    <row r="204" spans="1:22" x14ac:dyDescent="0.3">
      <c r="A204" s="25">
        <v>187</v>
      </c>
      <c r="B204" t="s">
        <v>604</v>
      </c>
      <c r="C204" t="s">
        <v>739</v>
      </c>
      <c r="D204" s="25">
        <v>410375</v>
      </c>
      <c r="E204" s="25" t="s">
        <v>41</v>
      </c>
      <c r="F204" s="25" t="s">
        <v>183</v>
      </c>
      <c r="G204" s="34" t="s">
        <v>1045</v>
      </c>
      <c r="H204" s="34" t="s">
        <v>910</v>
      </c>
      <c r="I204" s="34" t="s">
        <v>792</v>
      </c>
      <c r="J204" s="34" t="s">
        <v>1053</v>
      </c>
      <c r="K204" s="34" t="s">
        <v>863</v>
      </c>
      <c r="L204" s="34" t="s">
        <v>802</v>
      </c>
      <c r="M204" s="34" t="s">
        <v>1496</v>
      </c>
      <c r="N204" s="34" t="s">
        <v>786</v>
      </c>
      <c r="O204" s="34" t="s">
        <v>828</v>
      </c>
      <c r="P204" s="34" t="s">
        <v>838</v>
      </c>
      <c r="Q204" s="34" t="s">
        <v>843</v>
      </c>
      <c r="R204" s="34" t="s">
        <v>1093</v>
      </c>
      <c r="S204" s="34" t="s">
        <v>837</v>
      </c>
      <c r="T204" s="34" t="s">
        <v>1497</v>
      </c>
      <c r="U204" s="34" t="s">
        <v>1495</v>
      </c>
      <c r="V204" s="34"/>
    </row>
    <row r="205" spans="1:22" x14ac:dyDescent="0.3">
      <c r="A205" s="25">
        <v>188</v>
      </c>
      <c r="B205" t="s">
        <v>755</v>
      </c>
      <c r="C205" t="s">
        <v>756</v>
      </c>
      <c r="D205" s="25">
        <v>490924</v>
      </c>
      <c r="E205" s="25" t="s">
        <v>25</v>
      </c>
      <c r="F205" s="25" t="s">
        <v>182</v>
      </c>
      <c r="G205" s="34" t="s">
        <v>867</v>
      </c>
      <c r="H205" s="34" t="s">
        <v>834</v>
      </c>
      <c r="I205" s="34" t="s">
        <v>834</v>
      </c>
      <c r="J205" s="34" t="s">
        <v>880</v>
      </c>
      <c r="K205" s="34" t="s">
        <v>861</v>
      </c>
      <c r="L205" s="34" t="s">
        <v>837</v>
      </c>
      <c r="M205" s="34" t="s">
        <v>1498</v>
      </c>
      <c r="N205" s="34" t="s">
        <v>852</v>
      </c>
      <c r="O205" s="34" t="s">
        <v>800</v>
      </c>
      <c r="P205" s="34" t="s">
        <v>885</v>
      </c>
      <c r="Q205" s="34" t="s">
        <v>825</v>
      </c>
      <c r="R205" s="34" t="s">
        <v>833</v>
      </c>
      <c r="S205" s="34" t="s">
        <v>861</v>
      </c>
      <c r="T205" s="34" t="s">
        <v>860</v>
      </c>
      <c r="U205" s="34" t="s">
        <v>1499</v>
      </c>
      <c r="V205" s="34"/>
    </row>
    <row r="206" spans="1:22" x14ac:dyDescent="0.3">
      <c r="A206" s="25">
        <v>189</v>
      </c>
      <c r="B206" t="s">
        <v>758</v>
      </c>
      <c r="C206" t="s">
        <v>22</v>
      </c>
      <c r="D206" s="25">
        <v>389942</v>
      </c>
      <c r="E206" s="25" t="s">
        <v>23</v>
      </c>
      <c r="F206" s="25" t="s">
        <v>183</v>
      </c>
      <c r="G206" s="34" t="s">
        <v>910</v>
      </c>
      <c r="H206" s="34" t="s">
        <v>826</v>
      </c>
      <c r="I206" s="34" t="s">
        <v>828</v>
      </c>
      <c r="J206" s="34" t="s">
        <v>855</v>
      </c>
      <c r="K206" s="34" t="s">
        <v>795</v>
      </c>
      <c r="L206" s="34" t="s">
        <v>844</v>
      </c>
      <c r="M206" s="34" t="s">
        <v>1500</v>
      </c>
      <c r="N206" s="34" t="s">
        <v>1020</v>
      </c>
      <c r="O206" s="34" t="s">
        <v>819</v>
      </c>
      <c r="P206" s="34" t="s">
        <v>914</v>
      </c>
      <c r="Q206" s="34" t="s">
        <v>796</v>
      </c>
      <c r="R206" s="34" t="s">
        <v>834</v>
      </c>
      <c r="S206" s="34" t="s">
        <v>785</v>
      </c>
      <c r="T206" s="34" t="s">
        <v>1460</v>
      </c>
      <c r="U206" s="34" t="s">
        <v>1501</v>
      </c>
      <c r="V206" s="34"/>
    </row>
    <row r="207" spans="1:22" x14ac:dyDescent="0.3">
      <c r="A207" s="25">
        <v>190</v>
      </c>
      <c r="B207" t="s">
        <v>489</v>
      </c>
      <c r="C207" t="s">
        <v>65</v>
      </c>
      <c r="D207" s="25">
        <v>426770</v>
      </c>
      <c r="E207" s="25" t="s">
        <v>44</v>
      </c>
      <c r="F207" s="25" t="s">
        <v>183</v>
      </c>
      <c r="G207" s="34" t="s">
        <v>863</v>
      </c>
      <c r="H207" s="34" t="s">
        <v>859</v>
      </c>
      <c r="I207" s="34" t="s">
        <v>838</v>
      </c>
      <c r="J207" s="34" t="s">
        <v>882</v>
      </c>
      <c r="K207" s="34" t="s">
        <v>800</v>
      </c>
      <c r="L207" s="34" t="s">
        <v>838</v>
      </c>
      <c r="M207" s="34" t="s">
        <v>917</v>
      </c>
      <c r="N207" s="34" t="s">
        <v>851</v>
      </c>
      <c r="O207" s="34" t="s">
        <v>827</v>
      </c>
      <c r="P207" s="34" t="s">
        <v>881</v>
      </c>
      <c r="Q207" s="34" t="s">
        <v>802</v>
      </c>
      <c r="R207" s="34" t="s">
        <v>880</v>
      </c>
      <c r="S207" s="34" t="s">
        <v>786</v>
      </c>
      <c r="T207" s="34" t="s">
        <v>1496</v>
      </c>
      <c r="U207" s="34" t="s">
        <v>823</v>
      </c>
      <c r="V207" s="34"/>
    </row>
    <row r="208" spans="1:22" x14ac:dyDescent="0.3">
      <c r="A208" s="25">
        <v>191</v>
      </c>
      <c r="B208" t="s">
        <v>727</v>
      </c>
      <c r="C208" t="s">
        <v>146</v>
      </c>
      <c r="D208" s="25">
        <v>467981</v>
      </c>
      <c r="E208" s="25" t="s">
        <v>138</v>
      </c>
      <c r="F208" s="25" t="s">
        <v>183</v>
      </c>
      <c r="G208" s="34" t="s">
        <v>852</v>
      </c>
      <c r="H208" s="34" t="s">
        <v>855</v>
      </c>
      <c r="I208" s="34" t="s">
        <v>826</v>
      </c>
      <c r="J208" s="34" t="s">
        <v>861</v>
      </c>
      <c r="K208" s="34" t="s">
        <v>802</v>
      </c>
      <c r="L208" s="34" t="s">
        <v>819</v>
      </c>
      <c r="M208" s="34" t="s">
        <v>1457</v>
      </c>
      <c r="N208" s="34" t="s">
        <v>1158</v>
      </c>
      <c r="O208" s="34" t="s">
        <v>825</v>
      </c>
      <c r="P208" s="34" t="s">
        <v>809</v>
      </c>
      <c r="Q208" s="34" t="s">
        <v>867</v>
      </c>
      <c r="R208" s="34" t="s">
        <v>800</v>
      </c>
      <c r="S208" s="34" t="s">
        <v>827</v>
      </c>
      <c r="T208" s="34" t="s">
        <v>1502</v>
      </c>
      <c r="U208" s="34" t="s">
        <v>1503</v>
      </c>
      <c r="V208" s="34"/>
    </row>
    <row r="209" spans="1:22" x14ac:dyDescent="0.3">
      <c r="A209" s="25">
        <v>192</v>
      </c>
      <c r="B209" t="s">
        <v>773</v>
      </c>
      <c r="C209" t="s">
        <v>288</v>
      </c>
      <c r="D209" s="25">
        <v>408581</v>
      </c>
      <c r="E209" s="25" t="s">
        <v>14</v>
      </c>
      <c r="F209" s="25" t="s">
        <v>182</v>
      </c>
      <c r="G209" s="34" t="s">
        <v>815</v>
      </c>
      <c r="H209" s="34" t="s">
        <v>914</v>
      </c>
      <c r="I209" s="34" t="s">
        <v>801</v>
      </c>
      <c r="J209" s="34" t="s">
        <v>828</v>
      </c>
      <c r="K209" s="34" t="s">
        <v>880</v>
      </c>
      <c r="L209" s="34" t="s">
        <v>833</v>
      </c>
      <c r="M209" s="34" t="s">
        <v>1504</v>
      </c>
      <c r="N209" s="34" t="s">
        <v>826</v>
      </c>
      <c r="O209" s="34" t="s">
        <v>821</v>
      </c>
      <c r="P209" s="34" t="s">
        <v>1093</v>
      </c>
      <c r="Q209" s="34" t="s">
        <v>866</v>
      </c>
      <c r="R209" s="34" t="s">
        <v>870</v>
      </c>
      <c r="S209" s="34" t="s">
        <v>803</v>
      </c>
      <c r="T209" s="34" t="s">
        <v>1505</v>
      </c>
      <c r="U209" s="34" t="s">
        <v>1506</v>
      </c>
      <c r="V209" s="34"/>
    </row>
    <row r="210" spans="1:22" x14ac:dyDescent="0.3">
      <c r="A210" s="25">
        <v>193</v>
      </c>
      <c r="B210" t="s">
        <v>769</v>
      </c>
      <c r="C210" t="s">
        <v>111</v>
      </c>
      <c r="D210" s="25">
        <v>406352</v>
      </c>
      <c r="E210" s="25" t="s">
        <v>44</v>
      </c>
      <c r="F210" s="25" t="s">
        <v>182</v>
      </c>
      <c r="G210" s="34" t="s">
        <v>866</v>
      </c>
      <c r="H210" s="34" t="s">
        <v>1032</v>
      </c>
      <c r="I210" s="34" t="s">
        <v>838</v>
      </c>
      <c r="J210" s="34" t="s">
        <v>1507</v>
      </c>
      <c r="K210" s="34" t="s">
        <v>916</v>
      </c>
      <c r="L210" s="34" t="s">
        <v>826</v>
      </c>
      <c r="M210" s="34" t="s">
        <v>1508</v>
      </c>
      <c r="N210" s="34" t="s">
        <v>1093</v>
      </c>
      <c r="O210" s="34" t="s">
        <v>1044</v>
      </c>
      <c r="P210" s="34" t="s">
        <v>831</v>
      </c>
      <c r="Q210" s="34" t="s">
        <v>787</v>
      </c>
      <c r="R210" s="34" t="s">
        <v>837</v>
      </c>
      <c r="S210" s="34" t="s">
        <v>844</v>
      </c>
      <c r="T210" s="34" t="s">
        <v>1456</v>
      </c>
      <c r="U210" s="34" t="s">
        <v>1506</v>
      </c>
      <c r="V210" s="34"/>
    </row>
    <row r="211" spans="1:22" x14ac:dyDescent="0.3">
      <c r="A211" s="25">
        <v>194</v>
      </c>
      <c r="B211" t="s">
        <v>738</v>
      </c>
      <c r="C211" t="s">
        <v>104</v>
      </c>
      <c r="D211" s="25">
        <v>385269</v>
      </c>
      <c r="E211" s="25" t="s">
        <v>66</v>
      </c>
      <c r="F211" s="25" t="s">
        <v>182</v>
      </c>
      <c r="G211" s="34" t="s">
        <v>794</v>
      </c>
      <c r="H211" s="34" t="s">
        <v>802</v>
      </c>
      <c r="I211" s="34" t="s">
        <v>880</v>
      </c>
      <c r="J211" s="34" t="s">
        <v>838</v>
      </c>
      <c r="K211" s="34" t="s">
        <v>867</v>
      </c>
      <c r="L211" s="34" t="s">
        <v>870</v>
      </c>
      <c r="M211" s="34" t="s">
        <v>1509</v>
      </c>
      <c r="N211" s="34" t="s">
        <v>827</v>
      </c>
      <c r="O211" s="34" t="s">
        <v>807</v>
      </c>
      <c r="P211" s="34" t="s">
        <v>807</v>
      </c>
      <c r="Q211" s="34" t="s">
        <v>825</v>
      </c>
      <c r="R211" s="34" t="s">
        <v>867</v>
      </c>
      <c r="S211" s="34" t="s">
        <v>795</v>
      </c>
      <c r="T211" s="34" t="s">
        <v>1156</v>
      </c>
      <c r="U211" s="34" t="s">
        <v>1510</v>
      </c>
      <c r="V211" s="34"/>
    </row>
    <row r="212" spans="1:22" x14ac:dyDescent="0.3">
      <c r="A212" s="25">
        <v>195</v>
      </c>
      <c r="B212" t="s">
        <v>536</v>
      </c>
      <c r="C212" t="s">
        <v>72</v>
      </c>
      <c r="D212" s="25">
        <v>277963</v>
      </c>
      <c r="E212" s="25" t="s">
        <v>73</v>
      </c>
      <c r="F212" s="25" t="s">
        <v>181</v>
      </c>
      <c r="G212" s="34" t="s">
        <v>807</v>
      </c>
      <c r="H212" s="34" t="s">
        <v>833</v>
      </c>
      <c r="I212" s="34" t="s">
        <v>881</v>
      </c>
      <c r="J212" s="34" t="s">
        <v>870</v>
      </c>
      <c r="K212" s="34" t="s">
        <v>807</v>
      </c>
      <c r="L212" s="34" t="s">
        <v>821</v>
      </c>
      <c r="M212" s="34" t="s">
        <v>1161</v>
      </c>
      <c r="N212" s="34" t="s">
        <v>838</v>
      </c>
      <c r="O212" s="34" t="s">
        <v>881</v>
      </c>
      <c r="P212" s="34" t="s">
        <v>863</v>
      </c>
      <c r="Q212" s="34" t="s">
        <v>818</v>
      </c>
      <c r="R212" s="34" t="s">
        <v>837</v>
      </c>
      <c r="S212" s="34" t="s">
        <v>845</v>
      </c>
      <c r="T212" s="34" t="s">
        <v>1511</v>
      </c>
      <c r="U212" s="34" t="s">
        <v>1512</v>
      </c>
      <c r="V212" s="34"/>
    </row>
    <row r="213" spans="1:22" x14ac:dyDescent="0.3">
      <c r="A213" s="25">
        <v>196</v>
      </c>
      <c r="B213" t="s">
        <v>654</v>
      </c>
      <c r="C213" t="s">
        <v>91</v>
      </c>
      <c r="D213" s="25">
        <v>487559</v>
      </c>
      <c r="E213" s="25" t="s">
        <v>10</v>
      </c>
      <c r="F213" s="25" t="s">
        <v>182</v>
      </c>
      <c r="G213" s="34" t="s">
        <v>859</v>
      </c>
      <c r="H213" s="34" t="s">
        <v>834</v>
      </c>
      <c r="I213" s="34" t="s">
        <v>871</v>
      </c>
      <c r="J213" s="34" t="s">
        <v>793</v>
      </c>
      <c r="K213" s="34" t="s">
        <v>794</v>
      </c>
      <c r="L213" s="34" t="s">
        <v>799</v>
      </c>
      <c r="M213" s="34" t="s">
        <v>1513</v>
      </c>
      <c r="N213" s="34" t="s">
        <v>819</v>
      </c>
      <c r="O213" s="34" t="s">
        <v>1020</v>
      </c>
      <c r="P213" s="34" t="s">
        <v>832</v>
      </c>
      <c r="Q213" s="34" t="s">
        <v>878</v>
      </c>
      <c r="R213" s="34" t="s">
        <v>843</v>
      </c>
      <c r="S213" s="34" t="s">
        <v>809</v>
      </c>
      <c r="T213" s="34" t="s">
        <v>1492</v>
      </c>
      <c r="U213" s="34" t="s">
        <v>840</v>
      </c>
      <c r="V213" s="34"/>
    </row>
    <row r="214" spans="1:22" x14ac:dyDescent="0.3">
      <c r="A214" s="25">
        <v>197</v>
      </c>
      <c r="B214" t="s">
        <v>757</v>
      </c>
      <c r="C214" t="s">
        <v>81</v>
      </c>
      <c r="D214" s="25">
        <v>331228</v>
      </c>
      <c r="E214" s="25" t="s">
        <v>10</v>
      </c>
      <c r="F214" s="25" t="s">
        <v>181</v>
      </c>
      <c r="G214" s="34" t="s">
        <v>809</v>
      </c>
      <c r="H214" s="34" t="s">
        <v>1053</v>
      </c>
      <c r="I214" s="34" t="s">
        <v>903</v>
      </c>
      <c r="J214" s="34" t="s">
        <v>813</v>
      </c>
      <c r="K214" s="34" t="s">
        <v>818</v>
      </c>
      <c r="L214" s="34" t="s">
        <v>841</v>
      </c>
      <c r="M214" s="34" t="s">
        <v>835</v>
      </c>
      <c r="N214" s="34" t="s">
        <v>819</v>
      </c>
      <c r="O214" s="34" t="s">
        <v>801</v>
      </c>
      <c r="P214" s="34" t="s">
        <v>807</v>
      </c>
      <c r="Q214" s="34" t="s">
        <v>858</v>
      </c>
      <c r="R214" s="34" t="s">
        <v>880</v>
      </c>
      <c r="S214" s="34" t="s">
        <v>833</v>
      </c>
      <c r="T214" s="34" t="s">
        <v>1514</v>
      </c>
      <c r="U214" s="34" t="s">
        <v>1515</v>
      </c>
      <c r="V214" s="34"/>
    </row>
    <row r="215" spans="1:22" x14ac:dyDescent="0.3">
      <c r="A215" s="25">
        <v>198</v>
      </c>
      <c r="B215" t="s">
        <v>759</v>
      </c>
      <c r="C215" t="s">
        <v>9</v>
      </c>
      <c r="D215" s="25">
        <v>444240</v>
      </c>
      <c r="E215" s="25" t="s">
        <v>277</v>
      </c>
      <c r="F215" s="25" t="s">
        <v>182</v>
      </c>
      <c r="G215" s="34" t="s">
        <v>879</v>
      </c>
      <c r="H215" s="34" t="s">
        <v>786</v>
      </c>
      <c r="I215" s="34" t="s">
        <v>801</v>
      </c>
      <c r="J215" s="34" t="s">
        <v>863</v>
      </c>
      <c r="K215" s="34" t="s">
        <v>787</v>
      </c>
      <c r="L215" s="34" t="s">
        <v>871</v>
      </c>
      <c r="M215" s="34" t="s">
        <v>1516</v>
      </c>
      <c r="N215" s="34" t="s">
        <v>871</v>
      </c>
      <c r="O215" s="34" t="s">
        <v>832</v>
      </c>
      <c r="P215" s="34" t="s">
        <v>801</v>
      </c>
      <c r="Q215" s="34" t="s">
        <v>803</v>
      </c>
      <c r="R215" s="34" t="s">
        <v>851</v>
      </c>
      <c r="S215" s="34" t="s">
        <v>809</v>
      </c>
      <c r="T215" s="34" t="s">
        <v>1517</v>
      </c>
      <c r="U215" s="34" t="s">
        <v>865</v>
      </c>
      <c r="V215" s="34"/>
    </row>
    <row r="216" spans="1:22" x14ac:dyDescent="0.3">
      <c r="A216" s="25">
        <v>199</v>
      </c>
      <c r="B216" t="s">
        <v>763</v>
      </c>
      <c r="C216" t="s">
        <v>764</v>
      </c>
      <c r="D216" s="25">
        <v>445616</v>
      </c>
      <c r="E216" s="25" t="s">
        <v>8</v>
      </c>
      <c r="F216" s="25" t="s">
        <v>183</v>
      </c>
      <c r="G216" s="34" t="s">
        <v>859</v>
      </c>
      <c r="H216" s="34" t="s">
        <v>819</v>
      </c>
      <c r="I216" s="34" t="s">
        <v>867</v>
      </c>
      <c r="J216" s="34" t="s">
        <v>806</v>
      </c>
      <c r="K216" s="34" t="s">
        <v>785</v>
      </c>
      <c r="L216" s="34" t="s">
        <v>879</v>
      </c>
      <c r="M216" s="34" t="s">
        <v>829</v>
      </c>
      <c r="N216" s="34" t="s">
        <v>834</v>
      </c>
      <c r="O216" s="34" t="s">
        <v>910</v>
      </c>
      <c r="P216" s="34" t="s">
        <v>866</v>
      </c>
      <c r="Q216" s="34" t="s">
        <v>851</v>
      </c>
      <c r="R216" s="34" t="s">
        <v>892</v>
      </c>
      <c r="S216" s="34" t="s">
        <v>832</v>
      </c>
      <c r="T216" s="34" t="s">
        <v>1445</v>
      </c>
      <c r="U216" s="34" t="s">
        <v>1518</v>
      </c>
      <c r="V216" s="34"/>
    </row>
    <row r="217" spans="1:22" x14ac:dyDescent="0.3">
      <c r="A217" s="25">
        <v>200</v>
      </c>
      <c r="B217" t="s">
        <v>645</v>
      </c>
      <c r="C217" t="s">
        <v>184</v>
      </c>
      <c r="D217" s="25">
        <v>431042</v>
      </c>
      <c r="E217" s="25" t="s">
        <v>8</v>
      </c>
      <c r="F217" s="25" t="s">
        <v>183</v>
      </c>
      <c r="G217" s="34" t="s">
        <v>837</v>
      </c>
      <c r="H217" s="34" t="s">
        <v>874</v>
      </c>
      <c r="I217" s="34" t="s">
        <v>886</v>
      </c>
      <c r="J217" s="34" t="s">
        <v>861</v>
      </c>
      <c r="K217" s="34" t="s">
        <v>831</v>
      </c>
      <c r="L217" s="34" t="s">
        <v>916</v>
      </c>
      <c r="M217" s="34" t="s">
        <v>1145</v>
      </c>
      <c r="N217" s="34" t="s">
        <v>820</v>
      </c>
      <c r="O217" s="34" t="s">
        <v>837</v>
      </c>
      <c r="P217" s="34" t="s">
        <v>1158</v>
      </c>
      <c r="Q217" s="34" t="s">
        <v>880</v>
      </c>
      <c r="R217" s="34" t="s">
        <v>815</v>
      </c>
      <c r="S217" s="34" t="s">
        <v>833</v>
      </c>
      <c r="T217" s="34" t="s">
        <v>895</v>
      </c>
      <c r="U217" s="34" t="s">
        <v>1519</v>
      </c>
      <c r="V217" s="34"/>
    </row>
    <row r="218" spans="1:22" x14ac:dyDescent="0.3">
      <c r="A218" s="25">
        <v>201</v>
      </c>
      <c r="B218" t="s">
        <v>761</v>
      </c>
      <c r="C218" t="s">
        <v>762</v>
      </c>
      <c r="D218" s="25">
        <v>493676</v>
      </c>
      <c r="E218" s="25" t="s">
        <v>25</v>
      </c>
      <c r="F218" s="25" t="s">
        <v>181</v>
      </c>
      <c r="G218" s="34" t="s">
        <v>858</v>
      </c>
      <c r="H218" s="34" t="s">
        <v>803</v>
      </c>
      <c r="I218" s="34" t="s">
        <v>801</v>
      </c>
      <c r="J218" s="34" t="s">
        <v>933</v>
      </c>
      <c r="K218" s="34" t="s">
        <v>825</v>
      </c>
      <c r="L218" s="34" t="s">
        <v>834</v>
      </c>
      <c r="M218" s="34" t="s">
        <v>917</v>
      </c>
      <c r="N218" s="34" t="s">
        <v>818</v>
      </c>
      <c r="O218" s="34" t="s">
        <v>1053</v>
      </c>
      <c r="P218" s="34" t="s">
        <v>838</v>
      </c>
      <c r="Q218" s="34" t="s">
        <v>916</v>
      </c>
      <c r="R218" s="34" t="s">
        <v>827</v>
      </c>
      <c r="S218" s="34" t="s">
        <v>880</v>
      </c>
      <c r="T218" s="34" t="s">
        <v>1517</v>
      </c>
      <c r="U218" s="34" t="s">
        <v>1520</v>
      </c>
      <c r="V218" s="34"/>
    </row>
    <row r="219" spans="1:22" x14ac:dyDescent="0.3">
      <c r="A219" s="25">
        <v>202</v>
      </c>
      <c r="B219" t="s">
        <v>766</v>
      </c>
      <c r="C219" t="s">
        <v>767</v>
      </c>
      <c r="D219" s="25">
        <v>463457</v>
      </c>
      <c r="E219" s="25" t="s">
        <v>38</v>
      </c>
      <c r="F219" s="25" t="s">
        <v>182</v>
      </c>
      <c r="G219" s="34" t="s">
        <v>785</v>
      </c>
      <c r="H219" s="34" t="s">
        <v>787</v>
      </c>
      <c r="I219" s="34" t="s">
        <v>821</v>
      </c>
      <c r="J219" s="34" t="s">
        <v>863</v>
      </c>
      <c r="K219" s="34" t="s">
        <v>825</v>
      </c>
      <c r="L219" s="34" t="s">
        <v>1162</v>
      </c>
      <c r="M219" s="34" t="s">
        <v>887</v>
      </c>
      <c r="N219" s="34" t="s">
        <v>819</v>
      </c>
      <c r="O219" s="34" t="s">
        <v>795</v>
      </c>
      <c r="P219" s="34" t="s">
        <v>863</v>
      </c>
      <c r="Q219" s="34" t="s">
        <v>1048</v>
      </c>
      <c r="R219" s="34" t="s">
        <v>910</v>
      </c>
      <c r="S219" s="34" t="s">
        <v>897</v>
      </c>
      <c r="T219" s="34" t="s">
        <v>1521</v>
      </c>
      <c r="U219" s="34" t="s">
        <v>1522</v>
      </c>
      <c r="V219" s="34"/>
    </row>
    <row r="220" spans="1:22" x14ac:dyDescent="0.3">
      <c r="A220" s="25">
        <v>203</v>
      </c>
      <c r="B220" t="s">
        <v>768</v>
      </c>
      <c r="C220" t="s">
        <v>117</v>
      </c>
      <c r="D220" s="25">
        <v>429184</v>
      </c>
      <c r="E220" s="25" t="s">
        <v>41</v>
      </c>
      <c r="F220" s="25" t="s">
        <v>182</v>
      </c>
      <c r="G220" s="34" t="s">
        <v>806</v>
      </c>
      <c r="H220" s="34" t="s">
        <v>861</v>
      </c>
      <c r="I220" s="34" t="s">
        <v>838</v>
      </c>
      <c r="J220" s="34" t="s">
        <v>847</v>
      </c>
      <c r="K220" s="34" t="s">
        <v>815</v>
      </c>
      <c r="L220" s="34" t="s">
        <v>880</v>
      </c>
      <c r="M220" s="34" t="s">
        <v>1492</v>
      </c>
      <c r="N220" s="34" t="s">
        <v>834</v>
      </c>
      <c r="O220" s="34" t="s">
        <v>834</v>
      </c>
      <c r="P220" s="34" t="s">
        <v>795</v>
      </c>
      <c r="Q220" s="34" t="s">
        <v>859</v>
      </c>
      <c r="R220" s="34" t="s">
        <v>886</v>
      </c>
      <c r="S220" s="34" t="s">
        <v>813</v>
      </c>
      <c r="T220" s="34" t="s">
        <v>1523</v>
      </c>
      <c r="U220" s="34" t="s">
        <v>1524</v>
      </c>
      <c r="V220" s="34"/>
    </row>
    <row r="221" spans="1:22" x14ac:dyDescent="0.3">
      <c r="A221" s="25">
        <v>204</v>
      </c>
      <c r="B221" t="s">
        <v>776</v>
      </c>
      <c r="C221" t="s">
        <v>113</v>
      </c>
      <c r="D221" s="25">
        <v>313126</v>
      </c>
      <c r="E221" s="25" t="s">
        <v>8</v>
      </c>
      <c r="F221" s="25" t="s">
        <v>182</v>
      </c>
      <c r="G221" s="34" t="s">
        <v>837</v>
      </c>
      <c r="H221" s="34" t="s">
        <v>844</v>
      </c>
      <c r="I221" s="34" t="s">
        <v>1172</v>
      </c>
      <c r="J221" s="34" t="s">
        <v>863</v>
      </c>
      <c r="K221" s="34" t="s">
        <v>914</v>
      </c>
      <c r="L221" s="34" t="s">
        <v>871</v>
      </c>
      <c r="M221" s="34" t="s">
        <v>1525</v>
      </c>
      <c r="N221" s="34" t="s">
        <v>861</v>
      </c>
      <c r="O221" s="34" t="s">
        <v>1036</v>
      </c>
      <c r="P221" s="34" t="s">
        <v>852</v>
      </c>
      <c r="Q221" s="34" t="s">
        <v>832</v>
      </c>
      <c r="R221" s="34" t="s">
        <v>837</v>
      </c>
      <c r="S221" s="34" t="s">
        <v>1175</v>
      </c>
      <c r="T221" s="34" t="s">
        <v>1160</v>
      </c>
      <c r="U221" s="34" t="s">
        <v>1526</v>
      </c>
      <c r="V221" s="34"/>
    </row>
    <row r="222" spans="1:22" x14ac:dyDescent="0.3">
      <c r="A222" s="25">
        <v>205</v>
      </c>
      <c r="B222" t="s">
        <v>770</v>
      </c>
      <c r="C222" t="s">
        <v>81</v>
      </c>
      <c r="D222" s="25">
        <v>408506</v>
      </c>
      <c r="E222" s="25" t="s">
        <v>115</v>
      </c>
      <c r="F222" s="25" t="s">
        <v>181</v>
      </c>
      <c r="G222" s="34" t="s">
        <v>1158</v>
      </c>
      <c r="H222" s="34" t="s">
        <v>795</v>
      </c>
      <c r="I222" s="34" t="s">
        <v>828</v>
      </c>
      <c r="J222" s="34" t="s">
        <v>785</v>
      </c>
      <c r="K222" s="34" t="s">
        <v>833</v>
      </c>
      <c r="L222" s="34" t="s">
        <v>844</v>
      </c>
      <c r="M222" s="34" t="s">
        <v>883</v>
      </c>
      <c r="N222" s="34" t="s">
        <v>916</v>
      </c>
      <c r="O222" s="34" t="s">
        <v>863</v>
      </c>
      <c r="P222" s="34" t="s">
        <v>827</v>
      </c>
      <c r="Q222" s="34" t="s">
        <v>878</v>
      </c>
      <c r="R222" s="34" t="s">
        <v>792</v>
      </c>
      <c r="S222" s="34" t="s">
        <v>862</v>
      </c>
      <c r="T222" s="34" t="s">
        <v>1527</v>
      </c>
      <c r="U222" s="34" t="s">
        <v>1528</v>
      </c>
      <c r="V222" s="34"/>
    </row>
    <row r="223" spans="1:22" x14ac:dyDescent="0.3">
      <c r="A223" s="25">
        <v>206</v>
      </c>
      <c r="B223" t="s">
        <v>777</v>
      </c>
      <c r="C223" t="s">
        <v>778</v>
      </c>
      <c r="D223" s="25">
        <v>419096</v>
      </c>
      <c r="E223" s="25" t="s">
        <v>125</v>
      </c>
      <c r="F223" s="25" t="s">
        <v>182</v>
      </c>
      <c r="G223" s="34" t="s">
        <v>897</v>
      </c>
      <c r="H223" s="34" t="s">
        <v>833</v>
      </c>
      <c r="I223" s="34" t="s">
        <v>1158</v>
      </c>
      <c r="J223" s="34" t="s">
        <v>852</v>
      </c>
      <c r="K223" s="34" t="s">
        <v>1172</v>
      </c>
      <c r="L223" s="34" t="s">
        <v>903</v>
      </c>
      <c r="M223" s="34" t="s">
        <v>908</v>
      </c>
      <c r="N223" s="34" t="s">
        <v>916</v>
      </c>
      <c r="O223" s="34" t="s">
        <v>1471</v>
      </c>
      <c r="P223" s="34" t="s">
        <v>916</v>
      </c>
      <c r="Q223" s="34" t="s">
        <v>785</v>
      </c>
      <c r="R223" s="34" t="s">
        <v>855</v>
      </c>
      <c r="S223" s="34" t="s">
        <v>862</v>
      </c>
      <c r="T223" s="34" t="s">
        <v>1529</v>
      </c>
      <c r="U223" s="34" t="s">
        <v>1530</v>
      </c>
      <c r="V223" s="34"/>
    </row>
    <row r="224" spans="1:22" x14ac:dyDescent="0.3">
      <c r="A224" s="25">
        <v>207</v>
      </c>
      <c r="B224" t="s">
        <v>774</v>
      </c>
      <c r="C224" t="s">
        <v>775</v>
      </c>
      <c r="D224" s="25">
        <v>389026</v>
      </c>
      <c r="E224" s="25" t="s">
        <v>78</v>
      </c>
      <c r="F224" s="25" t="s">
        <v>182</v>
      </c>
      <c r="G224" s="34" t="s">
        <v>844</v>
      </c>
      <c r="H224" s="34" t="s">
        <v>863</v>
      </c>
      <c r="I224" s="34" t="s">
        <v>1093</v>
      </c>
      <c r="J224" s="34" t="s">
        <v>852</v>
      </c>
      <c r="K224" s="34" t="s">
        <v>824</v>
      </c>
      <c r="L224" s="34" t="s">
        <v>1531</v>
      </c>
      <c r="M224" s="34" t="s">
        <v>1532</v>
      </c>
      <c r="N224" s="34" t="s">
        <v>847</v>
      </c>
      <c r="O224" s="34" t="s">
        <v>1533</v>
      </c>
      <c r="P224" s="34" t="s">
        <v>826</v>
      </c>
      <c r="Q224" s="34" t="s">
        <v>821</v>
      </c>
      <c r="R224" s="34" t="s">
        <v>892</v>
      </c>
      <c r="S224" s="34" t="s">
        <v>821</v>
      </c>
      <c r="T224" s="34" t="s">
        <v>1534</v>
      </c>
      <c r="U224" s="34" t="s">
        <v>1535</v>
      </c>
      <c r="V224" s="34"/>
    </row>
    <row r="225" spans="1:22" x14ac:dyDescent="0.3">
      <c r="A225" s="25">
        <v>208</v>
      </c>
      <c r="B225" t="s">
        <v>549</v>
      </c>
      <c r="C225" t="s">
        <v>152</v>
      </c>
      <c r="D225" s="25">
        <v>429278</v>
      </c>
      <c r="E225" s="25" t="s">
        <v>95</v>
      </c>
      <c r="F225" s="25" t="s">
        <v>182</v>
      </c>
      <c r="G225" s="34" t="s">
        <v>809</v>
      </c>
      <c r="H225" s="34" t="s">
        <v>1152</v>
      </c>
      <c r="I225" s="34" t="s">
        <v>1170</v>
      </c>
      <c r="J225" s="34" t="s">
        <v>1152</v>
      </c>
      <c r="K225" s="34" t="s">
        <v>871</v>
      </c>
      <c r="L225" s="34" t="s">
        <v>807</v>
      </c>
      <c r="M225" s="34" t="s">
        <v>1536</v>
      </c>
      <c r="N225" s="34" t="s">
        <v>838</v>
      </c>
      <c r="O225" s="34" t="s">
        <v>792</v>
      </c>
      <c r="P225" s="34" t="s">
        <v>833</v>
      </c>
      <c r="Q225" s="34" t="s">
        <v>821</v>
      </c>
      <c r="R225" s="34" t="s">
        <v>903</v>
      </c>
      <c r="S225" s="34" t="s">
        <v>807</v>
      </c>
      <c r="T225" s="34" t="s">
        <v>1157</v>
      </c>
      <c r="U225" s="34" t="s">
        <v>1537</v>
      </c>
      <c r="V225" s="34"/>
    </row>
    <row r="226" spans="1:22" x14ac:dyDescent="0.3">
      <c r="A226" s="25">
        <v>209</v>
      </c>
      <c r="B226" t="s">
        <v>771</v>
      </c>
      <c r="C226" t="s">
        <v>772</v>
      </c>
      <c r="D226" s="25">
        <v>452943</v>
      </c>
      <c r="E226" s="25" t="s">
        <v>27</v>
      </c>
      <c r="F226" s="25" t="s">
        <v>182</v>
      </c>
      <c r="G226" s="34" t="s">
        <v>828</v>
      </c>
      <c r="H226" s="34" t="s">
        <v>862</v>
      </c>
      <c r="I226" s="34" t="s">
        <v>825</v>
      </c>
      <c r="J226" s="34" t="s">
        <v>801</v>
      </c>
      <c r="K226" s="34" t="s">
        <v>1045</v>
      </c>
      <c r="L226" s="34" t="s">
        <v>815</v>
      </c>
      <c r="M226" s="34" t="s">
        <v>1153</v>
      </c>
      <c r="N226" s="34" t="s">
        <v>862</v>
      </c>
      <c r="O226" s="34" t="s">
        <v>923</v>
      </c>
      <c r="P226" s="34" t="s">
        <v>1178</v>
      </c>
      <c r="Q226" s="34" t="s">
        <v>916</v>
      </c>
      <c r="R226" s="34" t="s">
        <v>858</v>
      </c>
      <c r="S226" s="34" t="s">
        <v>1538</v>
      </c>
      <c r="T226" s="34" t="s">
        <v>1539</v>
      </c>
      <c r="U226" s="34" t="s">
        <v>1540</v>
      </c>
      <c r="V226" s="34"/>
    </row>
    <row r="227" spans="1:22" x14ac:dyDescent="0.3">
      <c r="A227" s="25">
        <v>210</v>
      </c>
      <c r="B227" t="s">
        <v>779</v>
      </c>
      <c r="C227" t="s">
        <v>780</v>
      </c>
      <c r="D227" s="25">
        <v>306303</v>
      </c>
      <c r="E227" s="25" t="s">
        <v>20</v>
      </c>
      <c r="F227" s="25" t="s">
        <v>182</v>
      </c>
      <c r="G227" s="34" t="s">
        <v>930</v>
      </c>
      <c r="H227" s="34" t="s">
        <v>1541</v>
      </c>
      <c r="I227" s="34" t="s">
        <v>1542</v>
      </c>
      <c r="J227" s="34" t="s">
        <v>1543</v>
      </c>
      <c r="K227" s="34" t="s">
        <v>1544</v>
      </c>
      <c r="L227" s="34" t="s">
        <v>1545</v>
      </c>
      <c r="M227" s="34" t="s">
        <v>1546</v>
      </c>
      <c r="N227" s="34" t="s">
        <v>1093</v>
      </c>
      <c r="O227" s="34" t="s">
        <v>1170</v>
      </c>
      <c r="P227" s="34" t="s">
        <v>1180</v>
      </c>
      <c r="Q227" s="34" t="s">
        <v>1547</v>
      </c>
      <c r="R227" s="34" t="s">
        <v>1548</v>
      </c>
      <c r="S227" s="34" t="s">
        <v>914</v>
      </c>
      <c r="T227" s="34" t="s">
        <v>1549</v>
      </c>
      <c r="U227" s="34" t="s">
        <v>1550</v>
      </c>
      <c r="V227" s="34"/>
    </row>
  </sheetData>
  <sortState xmlns:xlrd2="http://schemas.microsoft.com/office/spreadsheetml/2017/richdata2" ref="A18:V25">
    <sortCondition descending="1" ref="V18:V25"/>
  </sortState>
  <printOptions horizontalCentered="1"/>
  <pageMargins left="0.2" right="0.2" top="0.5" bottom="0.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topLeftCell="A27" workbookViewId="0">
      <selection activeCell="A49" sqref="A49:V58"/>
    </sheetView>
  </sheetViews>
  <sheetFormatPr defaultColWidth="6.33203125" defaultRowHeight="14.4" x14ac:dyDescent="0.3"/>
  <cols>
    <col min="1" max="1" width="7" bestFit="1" customWidth="1"/>
    <col min="2" max="2" width="12.5546875" customWidth="1"/>
    <col min="3" max="3" width="11.109375" bestFit="1" customWidth="1"/>
    <col min="4" max="4" width="14.33203125" bestFit="1" customWidth="1"/>
    <col min="5" max="5" width="5.5546875" bestFit="1" customWidth="1"/>
    <col min="6" max="6" width="6.88671875" bestFit="1" customWidth="1"/>
    <col min="7" max="12" width="7" hidden="1" customWidth="1"/>
    <col min="13" max="13" width="7" bestFit="1" customWidth="1"/>
    <col min="14" max="14" width="4.109375" bestFit="1" customWidth="1"/>
    <col min="15" max="20" width="7" hidden="1" customWidth="1"/>
    <col min="21" max="21" width="7" bestFit="1" customWidth="1"/>
    <col min="22" max="22" width="8.33203125" bestFit="1" customWidth="1"/>
    <col min="23" max="23" width="6.44140625" bestFit="1" customWidth="1"/>
    <col min="24" max="24" width="4.109375" bestFit="1" customWidth="1"/>
  </cols>
  <sheetData>
    <row r="1" spans="1:26" ht="17.399999999999999" x14ac:dyDescent="0.3">
      <c r="A1" s="1" t="s">
        <v>375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</row>
    <row r="2" spans="1:26" ht="17.399999999999999" x14ac:dyDescent="0.3">
      <c r="A2" s="1"/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"/>
      <c r="X2" s="2"/>
      <c r="Y2" s="2"/>
      <c r="Z2" s="2"/>
    </row>
    <row r="3" spans="1:26" ht="17.399999999999999" x14ac:dyDescent="0.3">
      <c r="A3" s="1" t="s">
        <v>165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</row>
    <row r="4" spans="1:26" ht="17.399999999999999" x14ac:dyDescent="0.3">
      <c r="A4" s="1" t="s">
        <v>284</v>
      </c>
      <c r="B4" s="4"/>
      <c r="C4" s="4"/>
      <c r="D4" s="4"/>
      <c r="E4" s="4"/>
      <c r="F4" s="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2"/>
      <c r="X4" s="2"/>
      <c r="Y4" s="2"/>
      <c r="Z4" s="2"/>
    </row>
    <row r="5" spans="1:26" ht="17.399999999999999" x14ac:dyDescent="0.3">
      <c r="A5" s="1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95" customHeight="1" x14ac:dyDescent="0.3">
      <c r="A6" s="5" t="s">
        <v>159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6</v>
      </c>
      <c r="M6" s="2" t="s">
        <v>160</v>
      </c>
      <c r="N6" s="2"/>
      <c r="O6" s="2">
        <v>1</v>
      </c>
      <c r="P6" s="2">
        <v>2</v>
      </c>
      <c r="Q6" s="2">
        <v>3</v>
      </c>
      <c r="R6" s="2">
        <v>4</v>
      </c>
      <c r="S6" s="2">
        <v>5</v>
      </c>
      <c r="T6" s="2">
        <v>6</v>
      </c>
      <c r="U6" s="2" t="s">
        <v>161</v>
      </c>
      <c r="V6" s="2" t="s">
        <v>162</v>
      </c>
      <c r="W6" s="2"/>
      <c r="X6" s="2"/>
      <c r="Y6" s="2"/>
      <c r="Z6" s="2"/>
    </row>
    <row r="7" spans="1:26" ht="16.95" customHeight="1" x14ac:dyDescent="0.3">
      <c r="A7" s="8">
        <v>1</v>
      </c>
      <c r="B7" s="11">
        <v>467430</v>
      </c>
      <c r="C7" s="18" t="s">
        <v>202</v>
      </c>
      <c r="D7" s="18" t="s">
        <v>493</v>
      </c>
      <c r="E7" s="2" t="s">
        <v>181</v>
      </c>
      <c r="F7" s="2" t="s">
        <v>20</v>
      </c>
      <c r="G7" s="22" t="str">
        <f>"105.3"</f>
        <v>105.3</v>
      </c>
      <c r="H7" s="22" t="str">
        <f>"105.7"</f>
        <v>105.7</v>
      </c>
      <c r="I7" s="22" t="str">
        <f>"103.7"</f>
        <v>103.7</v>
      </c>
      <c r="J7" s="22" t="str">
        <f>"105.3"</f>
        <v>105.3</v>
      </c>
      <c r="K7" s="22" t="str">
        <f>"104.5"</f>
        <v>104.5</v>
      </c>
      <c r="L7" s="22" t="str">
        <f>"105.4"</f>
        <v>105.4</v>
      </c>
      <c r="M7" s="22" t="str">
        <f>"629.9"</f>
        <v>629.9</v>
      </c>
      <c r="N7" s="10"/>
      <c r="O7" s="10">
        <v>105.1</v>
      </c>
      <c r="P7" s="10">
        <v>104.4</v>
      </c>
      <c r="Q7" s="10">
        <v>105.1</v>
      </c>
      <c r="R7" s="10">
        <v>105.4</v>
      </c>
      <c r="S7" s="10">
        <v>106.1</v>
      </c>
      <c r="T7" s="10">
        <v>105.2</v>
      </c>
      <c r="U7" s="10">
        <v>631.30000000000007</v>
      </c>
      <c r="V7" s="10">
        <v>1261.2</v>
      </c>
      <c r="W7" s="2"/>
      <c r="X7" s="2"/>
      <c r="Y7" s="2"/>
      <c r="Z7" s="2"/>
    </row>
    <row r="8" spans="1:26" ht="16.95" customHeight="1" x14ac:dyDescent="0.3">
      <c r="A8" s="8">
        <v>2</v>
      </c>
      <c r="B8" s="2">
        <v>448850</v>
      </c>
      <c r="C8" s="3" t="s">
        <v>7</v>
      </c>
      <c r="D8" s="3" t="s">
        <v>498</v>
      </c>
      <c r="E8" s="2" t="s">
        <v>182</v>
      </c>
      <c r="F8" s="2" t="s">
        <v>8</v>
      </c>
      <c r="G8" s="10">
        <v>101.8</v>
      </c>
      <c r="H8" s="10">
        <v>101.8</v>
      </c>
      <c r="I8" s="10">
        <v>102.6</v>
      </c>
      <c r="J8" s="10">
        <v>100.7</v>
      </c>
      <c r="K8" s="10">
        <v>101.8</v>
      </c>
      <c r="L8" s="10">
        <v>103.2</v>
      </c>
      <c r="M8" s="10">
        <f>SUM(G8:L8)</f>
        <v>611.9</v>
      </c>
      <c r="N8" s="10"/>
      <c r="O8" s="10">
        <v>103.4</v>
      </c>
      <c r="P8" s="10">
        <v>103.6</v>
      </c>
      <c r="Q8" s="10">
        <v>102</v>
      </c>
      <c r="R8" s="10">
        <v>104</v>
      </c>
      <c r="S8" s="10">
        <v>101.4</v>
      </c>
      <c r="T8" s="10">
        <v>103.3</v>
      </c>
      <c r="U8" s="10">
        <v>617.69999999999993</v>
      </c>
      <c r="V8" s="10">
        <v>1229.5999999999999</v>
      </c>
      <c r="W8" s="2"/>
      <c r="X8" s="2"/>
      <c r="Y8" s="2"/>
      <c r="Z8" s="2"/>
    </row>
    <row r="9" spans="1:26" ht="16.95" customHeight="1" x14ac:dyDescent="0.3"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2"/>
      <c r="X9" s="2"/>
      <c r="Y9" s="2"/>
      <c r="Z9" s="2"/>
    </row>
    <row r="12" spans="1:26" ht="17.399999999999999" x14ac:dyDescent="0.3">
      <c r="A12" s="1" t="s">
        <v>204</v>
      </c>
      <c r="B12" s="1"/>
      <c r="C12" s="1"/>
      <c r="D12" s="1"/>
      <c r="E12" s="1"/>
      <c r="F12" s="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"/>
      <c r="X12" s="2"/>
      <c r="Y12" s="2"/>
      <c r="Z12" s="2"/>
    </row>
    <row r="13" spans="1:26" ht="17.399999999999999" x14ac:dyDescent="0.3">
      <c r="A13" s="1" t="s">
        <v>284</v>
      </c>
      <c r="B13" s="4"/>
      <c r="C13" s="4"/>
      <c r="D13" s="4"/>
      <c r="E13" s="4"/>
      <c r="F13" s="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"/>
      <c r="X13" s="2"/>
      <c r="Y13" s="2"/>
      <c r="Z13" s="2"/>
    </row>
    <row r="14" spans="1:26" ht="17.399999999999999" x14ac:dyDescent="0.3">
      <c r="A14" s="1"/>
      <c r="B14" s="4"/>
      <c r="C14" s="4"/>
      <c r="D14" s="4"/>
      <c r="E14" s="4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95" customHeight="1" x14ac:dyDescent="0.3">
      <c r="A15" s="5" t="s">
        <v>159</v>
      </c>
      <c r="B15" s="6" t="s">
        <v>0</v>
      </c>
      <c r="C15" s="7" t="s">
        <v>1</v>
      </c>
      <c r="D15" s="7" t="s">
        <v>2</v>
      </c>
      <c r="E15" s="6" t="s">
        <v>3</v>
      </c>
      <c r="F15" s="6" t="s">
        <v>4</v>
      </c>
      <c r="G15" s="2">
        <v>1</v>
      </c>
      <c r="H15" s="2">
        <v>2</v>
      </c>
      <c r="I15" s="2">
        <v>3</v>
      </c>
      <c r="J15" s="2">
        <v>4</v>
      </c>
      <c r="K15" s="2">
        <v>5</v>
      </c>
      <c r="L15" s="2">
        <v>6</v>
      </c>
      <c r="M15" s="2" t="s">
        <v>160</v>
      </c>
      <c r="N15" s="2"/>
      <c r="O15" s="2">
        <v>1</v>
      </c>
      <c r="P15" s="2">
        <v>2</v>
      </c>
      <c r="Q15" s="2">
        <v>3</v>
      </c>
      <c r="R15" s="2">
        <v>4</v>
      </c>
      <c r="S15" s="2">
        <v>5</v>
      </c>
      <c r="T15" s="2">
        <v>6</v>
      </c>
      <c r="U15" s="2" t="s">
        <v>161</v>
      </c>
      <c r="V15" s="2" t="s">
        <v>162</v>
      </c>
      <c r="W15" s="2"/>
      <c r="X15" s="2"/>
      <c r="Y15" s="2"/>
      <c r="Z15" s="2"/>
    </row>
    <row r="16" spans="1:26" ht="16.95" customHeight="1" x14ac:dyDescent="0.3">
      <c r="A16" s="8">
        <v>1</v>
      </c>
      <c r="B16" s="11">
        <v>329874</v>
      </c>
      <c r="C16" s="18" t="s">
        <v>262</v>
      </c>
      <c r="D16" s="18" t="s">
        <v>495</v>
      </c>
      <c r="E16" s="9" t="str">
        <f>"U21"</f>
        <v>U21</v>
      </c>
      <c r="F16" s="2" t="s">
        <v>25</v>
      </c>
      <c r="G16" s="10">
        <v>104.4</v>
      </c>
      <c r="H16" s="10">
        <v>102.7</v>
      </c>
      <c r="I16" s="10">
        <v>104</v>
      </c>
      <c r="J16" s="10">
        <v>103.5</v>
      </c>
      <c r="K16" s="10">
        <v>103.3</v>
      </c>
      <c r="L16" s="10">
        <v>103.8</v>
      </c>
      <c r="M16" s="10">
        <v>621.69999999999993</v>
      </c>
      <c r="N16" s="2"/>
      <c r="O16" s="10">
        <v>104.9</v>
      </c>
      <c r="P16" s="10">
        <v>103.4</v>
      </c>
      <c r="Q16" s="10">
        <v>102.4</v>
      </c>
      <c r="R16" s="10">
        <v>105</v>
      </c>
      <c r="S16" s="10">
        <v>103.3</v>
      </c>
      <c r="T16" s="10">
        <v>104.4</v>
      </c>
      <c r="U16" s="10">
        <f>SUM(O16:T16)</f>
        <v>623.4</v>
      </c>
      <c r="V16" s="10">
        <f>M16+U16</f>
        <v>1245.0999999999999</v>
      </c>
      <c r="W16" s="2"/>
      <c r="X16" s="2"/>
      <c r="Y16" s="2"/>
      <c r="Z16" s="2"/>
    </row>
    <row r="17" spans="1:26" ht="16.95" customHeight="1" x14ac:dyDescent="0.3">
      <c r="A17" s="8">
        <v>2</v>
      </c>
      <c r="B17" s="11">
        <v>441540</v>
      </c>
      <c r="C17" s="18" t="s">
        <v>178</v>
      </c>
      <c r="D17" s="18" t="s">
        <v>494</v>
      </c>
      <c r="E17" s="9" t="str">
        <f>"U18"</f>
        <v>U18</v>
      </c>
      <c r="F17" s="2" t="s">
        <v>97</v>
      </c>
      <c r="G17" s="10">
        <v>102.3</v>
      </c>
      <c r="H17" s="10">
        <v>102.7</v>
      </c>
      <c r="I17" s="10">
        <v>103.8</v>
      </c>
      <c r="J17" s="10">
        <v>103.4</v>
      </c>
      <c r="K17" s="10">
        <v>101.7</v>
      </c>
      <c r="L17" s="10">
        <v>105.7</v>
      </c>
      <c r="M17" s="10">
        <v>619.60000000000014</v>
      </c>
      <c r="N17" s="2"/>
      <c r="O17" s="10">
        <v>101.7</v>
      </c>
      <c r="P17" s="10">
        <v>102.6</v>
      </c>
      <c r="Q17" s="10">
        <v>103.8</v>
      </c>
      <c r="R17" s="10">
        <v>100.6</v>
      </c>
      <c r="S17" s="10">
        <v>103.7</v>
      </c>
      <c r="T17" s="10">
        <v>103.2</v>
      </c>
      <c r="U17" s="10">
        <f t="shared" ref="U17:U18" si="0">SUM(O17:T17)</f>
        <v>615.60000000000014</v>
      </c>
      <c r="V17" s="10">
        <f t="shared" ref="V17:V18" si="1">M17+U17</f>
        <v>1235.2000000000003</v>
      </c>
      <c r="W17" s="2"/>
      <c r="X17" s="2"/>
      <c r="Y17" s="2"/>
      <c r="Z17" s="2"/>
    </row>
    <row r="18" spans="1:26" ht="15.6" x14ac:dyDescent="0.3">
      <c r="A18" s="8">
        <v>3</v>
      </c>
      <c r="B18" s="11">
        <v>365495</v>
      </c>
      <c r="C18" s="18" t="s">
        <v>256</v>
      </c>
      <c r="D18" s="18" t="s">
        <v>496</v>
      </c>
      <c r="E18" s="9" t="str">
        <f>"U15"</f>
        <v>U15</v>
      </c>
      <c r="F18" s="2" t="s">
        <v>8</v>
      </c>
      <c r="G18" s="10">
        <v>99.3</v>
      </c>
      <c r="H18" s="10">
        <v>100.7</v>
      </c>
      <c r="I18" s="10">
        <v>103</v>
      </c>
      <c r="J18" s="10">
        <v>99.7</v>
      </c>
      <c r="K18" s="10">
        <v>99.7</v>
      </c>
      <c r="L18" s="10">
        <v>98</v>
      </c>
      <c r="M18" s="10">
        <v>600.4</v>
      </c>
      <c r="N18" s="10"/>
      <c r="O18" s="10">
        <v>101.3</v>
      </c>
      <c r="P18" s="10">
        <v>102.6</v>
      </c>
      <c r="Q18" s="10">
        <v>103.1</v>
      </c>
      <c r="R18" s="10">
        <v>102.4</v>
      </c>
      <c r="S18" s="10">
        <v>103.3</v>
      </c>
      <c r="T18" s="10">
        <v>102.7</v>
      </c>
      <c r="U18" s="10">
        <f t="shared" si="0"/>
        <v>615.4</v>
      </c>
      <c r="V18" s="10">
        <f t="shared" si="1"/>
        <v>1215.8</v>
      </c>
      <c r="W18" s="19"/>
    </row>
    <row r="21" spans="1:26" ht="17.399999999999999" x14ac:dyDescent="0.3">
      <c r="A21" s="1" t="s">
        <v>166</v>
      </c>
      <c r="B21" s="1"/>
      <c r="C21" s="1"/>
      <c r="D21" s="1"/>
      <c r="E21" s="1"/>
      <c r="F21" s="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"/>
      <c r="X21" s="2"/>
      <c r="Y21" s="2"/>
      <c r="Z21" s="2"/>
    </row>
    <row r="22" spans="1:26" ht="17.399999999999999" x14ac:dyDescent="0.3">
      <c r="A22" s="1" t="s">
        <v>284</v>
      </c>
      <c r="B22" s="4"/>
      <c r="C22" s="4"/>
      <c r="D22" s="4"/>
      <c r="E22" s="4"/>
      <c r="F22" s="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2"/>
      <c r="X22" s="2"/>
      <c r="Y22" s="2"/>
      <c r="Z22" s="2"/>
    </row>
    <row r="23" spans="1:26" ht="17.399999999999999" x14ac:dyDescent="0.3">
      <c r="A23" s="1"/>
      <c r="B23" s="4"/>
      <c r="C23" s="4"/>
      <c r="D23" s="4"/>
      <c r="E23" s="4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95" customHeight="1" x14ac:dyDescent="0.3">
      <c r="A24" s="5" t="s">
        <v>159</v>
      </c>
      <c r="B24" s="6" t="s">
        <v>0</v>
      </c>
      <c r="C24" s="7" t="s">
        <v>1</v>
      </c>
      <c r="D24" s="7" t="s">
        <v>2</v>
      </c>
      <c r="E24" s="6" t="s">
        <v>3</v>
      </c>
      <c r="F24" s="6" t="s">
        <v>4</v>
      </c>
      <c r="G24" s="2">
        <v>1</v>
      </c>
      <c r="H24" s="2">
        <v>2</v>
      </c>
      <c r="I24" s="2">
        <v>3</v>
      </c>
      <c r="J24" s="2">
        <v>4</v>
      </c>
      <c r="K24" s="2">
        <v>5</v>
      </c>
      <c r="L24" s="2">
        <v>6</v>
      </c>
      <c r="M24" s="2" t="s">
        <v>160</v>
      </c>
      <c r="N24" s="2"/>
      <c r="O24" s="2">
        <v>1</v>
      </c>
      <c r="P24" s="2">
        <v>2</v>
      </c>
      <c r="Q24" s="2">
        <v>3</v>
      </c>
      <c r="R24" s="2">
        <v>4</v>
      </c>
      <c r="S24" s="2">
        <v>5</v>
      </c>
      <c r="T24" s="2">
        <v>6</v>
      </c>
      <c r="U24" s="2" t="s">
        <v>161</v>
      </c>
      <c r="V24" s="2" t="s">
        <v>162</v>
      </c>
      <c r="W24" s="2"/>
      <c r="X24" s="2"/>
      <c r="Y24" s="2"/>
      <c r="Z24" s="2"/>
    </row>
    <row r="25" spans="1:26" ht="15.6" x14ac:dyDescent="0.3">
      <c r="A25" s="8">
        <v>1</v>
      </c>
      <c r="B25" s="11">
        <v>441540</v>
      </c>
      <c r="C25" s="18" t="s">
        <v>178</v>
      </c>
      <c r="D25" s="18" t="s">
        <v>494</v>
      </c>
      <c r="E25" s="9" t="str">
        <f>"U18"</f>
        <v>U18</v>
      </c>
      <c r="F25" s="2" t="s">
        <v>97</v>
      </c>
      <c r="G25" s="22" t="str">
        <f>"106.3"</f>
        <v>106.3</v>
      </c>
      <c r="H25" s="22" t="str">
        <f>"104.7"</f>
        <v>104.7</v>
      </c>
      <c r="I25" s="22" t="str">
        <f>"106.5"</f>
        <v>106.5</v>
      </c>
      <c r="J25" s="22" t="str">
        <f>"105.9"</f>
        <v>105.9</v>
      </c>
      <c r="K25" s="22" t="str">
        <f>"106.4"</f>
        <v>106.4</v>
      </c>
      <c r="L25" s="22" t="str">
        <f>"105.2"</f>
        <v>105.2</v>
      </c>
      <c r="M25" s="22" t="str">
        <f>"635.0"</f>
        <v>635.0</v>
      </c>
      <c r="N25" s="10"/>
      <c r="O25" s="10">
        <v>104.4</v>
      </c>
      <c r="P25" s="10">
        <v>104.9</v>
      </c>
      <c r="Q25" s="10">
        <v>106.1</v>
      </c>
      <c r="R25" s="10">
        <v>105.7</v>
      </c>
      <c r="S25" s="10">
        <v>104.9</v>
      </c>
      <c r="T25" s="10">
        <v>104.2</v>
      </c>
      <c r="U25" s="10">
        <v>630.20000000000005</v>
      </c>
      <c r="V25" s="10">
        <v>1265.2</v>
      </c>
      <c r="W25" s="19"/>
    </row>
    <row r="26" spans="1:26" ht="15.6" x14ac:dyDescent="0.3">
      <c r="A26" s="8">
        <v>2</v>
      </c>
      <c r="B26" s="11">
        <v>329874</v>
      </c>
      <c r="C26" s="18" t="s">
        <v>262</v>
      </c>
      <c r="D26" s="18" t="s">
        <v>495</v>
      </c>
      <c r="E26" s="9" t="str">
        <f>"U21"</f>
        <v>U21</v>
      </c>
      <c r="F26" s="2" t="s">
        <v>25</v>
      </c>
      <c r="G26" s="22" t="str">
        <f>"104.3"</f>
        <v>104.3</v>
      </c>
      <c r="H26" s="22" t="str">
        <f>"105.6"</f>
        <v>105.6</v>
      </c>
      <c r="I26" s="22" t="str">
        <f>"106.1"</f>
        <v>106.1</v>
      </c>
      <c r="J26" s="22" t="str">
        <f>"105.3"</f>
        <v>105.3</v>
      </c>
      <c r="K26" s="22" t="str">
        <f>"106.2"</f>
        <v>106.2</v>
      </c>
      <c r="L26" s="22" t="str">
        <f>"106.5"</f>
        <v>106.5</v>
      </c>
      <c r="M26" s="22" t="str">
        <f>"634.0"</f>
        <v>634.0</v>
      </c>
      <c r="N26" s="10"/>
      <c r="O26" s="10">
        <v>103.8</v>
      </c>
      <c r="P26" s="10">
        <v>104.9</v>
      </c>
      <c r="Q26" s="10">
        <v>105.2</v>
      </c>
      <c r="R26" s="10">
        <v>105.4</v>
      </c>
      <c r="S26" s="10">
        <v>104.5</v>
      </c>
      <c r="T26" s="10">
        <v>105.4</v>
      </c>
      <c r="U26" s="10">
        <v>629.19999999999993</v>
      </c>
      <c r="V26" s="10">
        <v>1263.1999999999998</v>
      </c>
      <c r="W26" s="19"/>
    </row>
    <row r="27" spans="1:26" ht="15.6" x14ac:dyDescent="0.3">
      <c r="A27" s="8">
        <v>3</v>
      </c>
      <c r="B27" s="11">
        <v>365495</v>
      </c>
      <c r="C27" s="18" t="s">
        <v>256</v>
      </c>
      <c r="D27" s="18" t="s">
        <v>496</v>
      </c>
      <c r="E27" s="9" t="str">
        <f>"U15"</f>
        <v>U15</v>
      </c>
      <c r="F27" s="2" t="s">
        <v>8</v>
      </c>
      <c r="G27" s="22" t="str">
        <f>"104.3"</f>
        <v>104.3</v>
      </c>
      <c r="H27" s="22" t="str">
        <f>"98.9"</f>
        <v>98.9</v>
      </c>
      <c r="I27" s="22" t="str">
        <f>"103.4"</f>
        <v>103.4</v>
      </c>
      <c r="J27" s="22" t="str">
        <f>"100.0"</f>
        <v>100.0</v>
      </c>
      <c r="K27" s="22" t="str">
        <f>"102.1"</f>
        <v>102.1</v>
      </c>
      <c r="L27" s="22" t="str">
        <f>"102.6"</f>
        <v>102.6</v>
      </c>
      <c r="M27" s="22" t="str">
        <f>"611.3"</f>
        <v>611.3</v>
      </c>
      <c r="N27" s="10"/>
      <c r="O27" s="10">
        <v>104.5</v>
      </c>
      <c r="P27" s="10">
        <v>104.5</v>
      </c>
      <c r="Q27" s="10">
        <v>104.4</v>
      </c>
      <c r="R27" s="10">
        <v>102.5</v>
      </c>
      <c r="S27" s="10">
        <v>103.5</v>
      </c>
      <c r="T27" s="10">
        <v>101.7</v>
      </c>
      <c r="U27" s="10">
        <v>621.1</v>
      </c>
      <c r="V27" s="10">
        <v>1232.4000000000001</v>
      </c>
    </row>
    <row r="28" spans="1:26" ht="15.6" x14ac:dyDescent="0.3">
      <c r="A28" s="8">
        <v>4</v>
      </c>
      <c r="B28" s="11">
        <v>493688</v>
      </c>
      <c r="C28" s="18" t="s">
        <v>5</v>
      </c>
      <c r="D28" s="18" t="s">
        <v>781</v>
      </c>
      <c r="E28" s="9" t="s">
        <v>182</v>
      </c>
      <c r="F28" s="2" t="s">
        <v>6</v>
      </c>
      <c r="G28" s="10">
        <v>104.7</v>
      </c>
      <c r="H28" s="10">
        <v>102.5</v>
      </c>
      <c r="I28" s="10">
        <v>102.8</v>
      </c>
      <c r="J28" s="10">
        <v>103.5</v>
      </c>
      <c r="K28" s="10">
        <v>101.7</v>
      </c>
      <c r="L28" s="10">
        <v>96.1</v>
      </c>
      <c r="M28" s="10">
        <v>611.30000000000007</v>
      </c>
      <c r="N28" s="10"/>
      <c r="O28" s="10">
        <v>105.6</v>
      </c>
      <c r="P28" s="10">
        <v>102.9</v>
      </c>
      <c r="Q28" s="10">
        <v>100.9</v>
      </c>
      <c r="R28" s="10">
        <v>101.9</v>
      </c>
      <c r="S28" s="10">
        <v>102.1</v>
      </c>
      <c r="T28" s="10">
        <v>103.6</v>
      </c>
      <c r="U28" s="10">
        <v>617</v>
      </c>
      <c r="V28" s="10">
        <v>1228.3000000000002</v>
      </c>
    </row>
    <row r="29" spans="1:26" ht="15.6" x14ac:dyDescent="0.3">
      <c r="A29" s="8">
        <v>5</v>
      </c>
      <c r="B29" s="11">
        <v>484888</v>
      </c>
      <c r="C29" s="18" t="s">
        <v>497</v>
      </c>
      <c r="D29" s="18" t="s">
        <v>117</v>
      </c>
      <c r="E29" s="9" t="str">
        <f>"U15"</f>
        <v>U15</v>
      </c>
      <c r="F29" s="2" t="s">
        <v>20</v>
      </c>
      <c r="G29" s="22" t="str">
        <f>"93.7"</f>
        <v>93.7</v>
      </c>
      <c r="H29" s="22" t="str">
        <f>"100.4"</f>
        <v>100.4</v>
      </c>
      <c r="I29" s="22" t="str">
        <f>"91.2"</f>
        <v>91.2</v>
      </c>
      <c r="J29" s="22" t="str">
        <f>"99.1"</f>
        <v>99.1</v>
      </c>
      <c r="K29" s="22" t="str">
        <f>"97.3"</f>
        <v>97.3</v>
      </c>
      <c r="L29" s="22" t="str">
        <f>"97.1"</f>
        <v>97.1</v>
      </c>
      <c r="M29" s="22" t="str">
        <f>"578.8"</f>
        <v>578.8</v>
      </c>
      <c r="O29" s="10">
        <v>100.8</v>
      </c>
      <c r="P29" s="10">
        <v>101</v>
      </c>
      <c r="Q29" s="10">
        <v>98.5</v>
      </c>
      <c r="R29" s="10">
        <v>96</v>
      </c>
      <c r="S29" s="10">
        <v>92.3</v>
      </c>
      <c r="T29" s="10">
        <v>89.1</v>
      </c>
      <c r="U29" s="10">
        <v>577.70000000000005</v>
      </c>
      <c r="V29" s="10">
        <v>1156.5</v>
      </c>
    </row>
    <row r="30" spans="1:26" ht="15.6" x14ac:dyDescent="0.3">
      <c r="A30" s="8"/>
      <c r="B30" s="11"/>
      <c r="C30" s="18"/>
      <c r="D30" s="18"/>
      <c r="E30" s="9"/>
    </row>
    <row r="32" spans="1:26" hidden="1" x14ac:dyDescent="0.3"/>
    <row r="33" spans="1:26" ht="17.399999999999999" hidden="1" x14ac:dyDescent="0.3">
      <c r="A33" s="1" t="s">
        <v>195</v>
      </c>
      <c r="B33" s="1"/>
      <c r="C33" s="1"/>
      <c r="D33" s="1"/>
      <c r="E33" s="1"/>
      <c r="F33" s="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2"/>
      <c r="X33" s="2"/>
      <c r="Y33" s="2"/>
      <c r="Z33" s="2"/>
    </row>
    <row r="34" spans="1:26" ht="17.399999999999999" hidden="1" x14ac:dyDescent="0.3">
      <c r="A34" s="1" t="s">
        <v>284</v>
      </c>
      <c r="B34" s="4"/>
      <c r="C34" s="4"/>
      <c r="D34" s="4"/>
      <c r="E34" s="4"/>
      <c r="F34" s="4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2"/>
      <c r="X34" s="2"/>
      <c r="Y34" s="2"/>
      <c r="Z34" s="2"/>
    </row>
    <row r="35" spans="1:26" ht="17.399999999999999" hidden="1" x14ac:dyDescent="0.3">
      <c r="A35" s="1"/>
      <c r="B35" s="4"/>
      <c r="C35" s="4"/>
      <c r="D35" s="4"/>
      <c r="E35" s="4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95" hidden="1" customHeight="1" x14ac:dyDescent="0.3">
      <c r="A36" s="5" t="s">
        <v>159</v>
      </c>
      <c r="B36" s="6" t="s">
        <v>0</v>
      </c>
      <c r="C36" s="7" t="s">
        <v>1</v>
      </c>
      <c r="D36" s="7" t="s">
        <v>2</v>
      </c>
      <c r="E36" s="6" t="s">
        <v>3</v>
      </c>
      <c r="F36" s="6" t="s">
        <v>4</v>
      </c>
      <c r="G36" s="2">
        <v>1</v>
      </c>
      <c r="H36" s="2">
        <v>2</v>
      </c>
      <c r="I36" s="2">
        <v>3</v>
      </c>
      <c r="J36" s="2">
        <v>4</v>
      </c>
      <c r="K36" s="2">
        <v>5</v>
      </c>
      <c r="L36" s="2">
        <v>6</v>
      </c>
      <c r="M36" s="2" t="s">
        <v>160</v>
      </c>
      <c r="N36" s="2"/>
      <c r="O36" s="2">
        <v>1</v>
      </c>
      <c r="P36" s="2">
        <v>2</v>
      </c>
      <c r="Q36" s="2">
        <v>3</v>
      </c>
      <c r="R36" s="2">
        <v>4</v>
      </c>
      <c r="S36" s="2">
        <v>5</v>
      </c>
      <c r="T36" s="2">
        <v>6</v>
      </c>
      <c r="U36" s="2" t="s">
        <v>161</v>
      </c>
      <c r="V36" s="2" t="s">
        <v>162</v>
      </c>
      <c r="W36" s="2"/>
      <c r="X36" s="2"/>
      <c r="Y36" s="2"/>
      <c r="Z36" s="2"/>
    </row>
    <row r="37" spans="1:26" ht="15.6" hidden="1" x14ac:dyDescent="0.3">
      <c r="A37" s="8"/>
      <c r="B37" s="11"/>
      <c r="C37" s="18"/>
      <c r="D37" s="18"/>
      <c r="E37" s="9"/>
      <c r="F37" s="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9"/>
    </row>
    <row r="38" spans="1:26" hidden="1" x14ac:dyDescent="0.3"/>
    <row r="39" spans="1:26" hidden="1" x14ac:dyDescent="0.3"/>
    <row r="40" spans="1:26" ht="17.399999999999999" hidden="1" x14ac:dyDescent="0.3">
      <c r="A40" s="1" t="s">
        <v>459</v>
      </c>
      <c r="B40" s="1"/>
      <c r="C40" s="1"/>
      <c r="D40" s="1"/>
      <c r="E40" s="1"/>
      <c r="F40" s="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6" ht="17.399999999999999" hidden="1" x14ac:dyDescent="0.3">
      <c r="A41" s="1" t="s">
        <v>284</v>
      </c>
      <c r="B41" s="4"/>
      <c r="C41" s="4"/>
      <c r="D41" s="4"/>
      <c r="E41" s="4"/>
      <c r="F41" s="4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6" ht="17.399999999999999" hidden="1" x14ac:dyDescent="0.3">
      <c r="A42" s="1"/>
      <c r="B42" s="4"/>
      <c r="C42" s="4"/>
      <c r="D42" s="4"/>
      <c r="E42" s="4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6" ht="15.6" hidden="1" x14ac:dyDescent="0.3">
      <c r="A43" s="5" t="s">
        <v>159</v>
      </c>
      <c r="B43" s="6" t="s">
        <v>0</v>
      </c>
      <c r="C43" s="7" t="s">
        <v>1</v>
      </c>
      <c r="D43" s="7" t="s">
        <v>2</v>
      </c>
      <c r="E43" s="6" t="s">
        <v>3</v>
      </c>
      <c r="F43" s="6" t="s">
        <v>4</v>
      </c>
      <c r="G43" s="2">
        <v>1</v>
      </c>
      <c r="H43" s="2">
        <v>2</v>
      </c>
      <c r="I43" s="2">
        <v>3</v>
      </c>
      <c r="J43" s="2">
        <v>4</v>
      </c>
      <c r="K43" s="2">
        <v>5</v>
      </c>
      <c r="L43" s="2">
        <v>6</v>
      </c>
      <c r="M43" s="2" t="s">
        <v>160</v>
      </c>
      <c r="N43" s="2"/>
      <c r="O43" s="2">
        <v>1</v>
      </c>
      <c r="P43" s="2">
        <v>2</v>
      </c>
      <c r="Q43" s="2">
        <v>3</v>
      </c>
      <c r="R43" s="2">
        <v>4</v>
      </c>
      <c r="S43" s="2">
        <v>5</v>
      </c>
      <c r="T43" s="2">
        <v>6</v>
      </c>
      <c r="U43" s="2" t="s">
        <v>161</v>
      </c>
      <c r="V43" s="2" t="s">
        <v>162</v>
      </c>
    </row>
    <row r="44" spans="1:26" ht="15.6" hidden="1" x14ac:dyDescent="0.3">
      <c r="A44" s="8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6" hidden="1" x14ac:dyDescent="0.3"/>
    <row r="46" spans="1:26" ht="17.399999999999999" x14ac:dyDescent="0.3">
      <c r="A46" s="1" t="s">
        <v>1684</v>
      </c>
      <c r="B46" s="1"/>
      <c r="C46" s="1"/>
      <c r="D46" s="1"/>
      <c r="E46" s="1"/>
      <c r="F46" s="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6" ht="17.399999999999999" x14ac:dyDescent="0.3">
      <c r="A47" s="1" t="s">
        <v>1560</v>
      </c>
      <c r="B47" s="4"/>
      <c r="C47" s="4"/>
      <c r="D47" s="4"/>
      <c r="E47" s="4"/>
      <c r="F47" s="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6" ht="17.399999999999999" x14ac:dyDescent="0.3">
      <c r="A48" s="1"/>
      <c r="B48" s="4"/>
      <c r="C48" s="4"/>
      <c r="D48" s="4"/>
      <c r="E48" s="4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6" ht="15.6" x14ac:dyDescent="0.3">
      <c r="A49" s="5" t="s">
        <v>159</v>
      </c>
      <c r="B49" s="6" t="s">
        <v>0</v>
      </c>
      <c r="C49" s="7" t="s">
        <v>1</v>
      </c>
      <c r="D49" s="7" t="s">
        <v>2</v>
      </c>
      <c r="E49" s="6" t="s">
        <v>3</v>
      </c>
      <c r="F49" s="6" t="s">
        <v>4</v>
      </c>
      <c r="G49" s="2">
        <v>1</v>
      </c>
      <c r="H49" s="2">
        <v>2</v>
      </c>
      <c r="I49" s="2">
        <v>3</v>
      </c>
      <c r="J49" s="2">
        <v>4</v>
      </c>
      <c r="K49" s="2">
        <v>5</v>
      </c>
      <c r="L49" s="2">
        <v>6</v>
      </c>
      <c r="M49" s="2" t="s">
        <v>160</v>
      </c>
      <c r="N49" s="2"/>
      <c r="O49" s="2">
        <v>1</v>
      </c>
      <c r="P49" s="2">
        <v>2</v>
      </c>
      <c r="Q49" s="2">
        <v>3</v>
      </c>
      <c r="R49" s="2">
        <v>4</v>
      </c>
      <c r="S49" s="2">
        <v>5</v>
      </c>
      <c r="T49" s="2">
        <v>6</v>
      </c>
      <c r="U49" s="2" t="s">
        <v>161</v>
      </c>
      <c r="V49" s="2" t="s">
        <v>162</v>
      </c>
    </row>
    <row r="50" spans="1:26" ht="15.6" x14ac:dyDescent="0.3">
      <c r="A50" s="8">
        <v>1</v>
      </c>
      <c r="B50" s="11">
        <v>467430</v>
      </c>
      <c r="C50" s="18" t="s">
        <v>202</v>
      </c>
      <c r="D50" s="18" t="s">
        <v>493</v>
      </c>
      <c r="E50" s="2" t="s">
        <v>181</v>
      </c>
      <c r="F50" s="2" t="s">
        <v>20</v>
      </c>
      <c r="G50" s="10">
        <v>101.5</v>
      </c>
      <c r="H50" s="10">
        <v>102.6</v>
      </c>
      <c r="I50" s="10">
        <v>104.2</v>
      </c>
      <c r="J50" s="10">
        <v>103.2</v>
      </c>
      <c r="K50" s="10">
        <v>97.6</v>
      </c>
      <c r="L50" s="10">
        <v>102.9</v>
      </c>
      <c r="M50" s="10">
        <f>SUM(G50:L50)</f>
        <v>612</v>
      </c>
      <c r="N50" s="10"/>
      <c r="O50" s="10"/>
      <c r="P50" s="10"/>
      <c r="Q50" s="10"/>
      <c r="R50" s="10"/>
      <c r="S50" s="10"/>
      <c r="T50" s="10"/>
      <c r="U50" s="10">
        <f>SUM(O50:T50)</f>
        <v>0</v>
      </c>
      <c r="V50" s="10">
        <f>M50+U50</f>
        <v>612</v>
      </c>
    </row>
    <row r="51" spans="1:26" ht="15.6" x14ac:dyDescent="0.3">
      <c r="A51" s="8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10"/>
      <c r="O51" s="10"/>
      <c r="P51" s="10"/>
      <c r="Q51" s="10"/>
      <c r="R51" s="10"/>
      <c r="S51" s="10"/>
      <c r="T51" s="10"/>
      <c r="U51" s="10"/>
      <c r="V51" s="10"/>
    </row>
    <row r="53" spans="1:26" ht="17.399999999999999" x14ac:dyDescent="0.3">
      <c r="A53" s="1" t="s">
        <v>195</v>
      </c>
      <c r="B53" s="1"/>
      <c r="C53" s="1"/>
      <c r="D53" s="1"/>
      <c r="E53" s="1"/>
      <c r="F53" s="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2"/>
      <c r="X53" s="2"/>
      <c r="Y53" s="2"/>
      <c r="Z53" s="2"/>
    </row>
    <row r="54" spans="1:26" ht="17.399999999999999" x14ac:dyDescent="0.3">
      <c r="A54" s="1" t="s">
        <v>1560</v>
      </c>
      <c r="B54" s="4"/>
      <c r="C54" s="4"/>
      <c r="D54" s="4"/>
      <c r="E54" s="4"/>
      <c r="F54" s="4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2"/>
      <c r="X54" s="2"/>
      <c r="Y54" s="2"/>
      <c r="Z54" s="2"/>
    </row>
    <row r="55" spans="1:26" ht="17.399999999999999" x14ac:dyDescent="0.3">
      <c r="A55" s="1"/>
      <c r="B55" s="4"/>
      <c r="C55" s="4"/>
      <c r="D55" s="4"/>
      <c r="E55" s="4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95" customHeight="1" x14ac:dyDescent="0.3">
      <c r="A56" s="5" t="s">
        <v>159</v>
      </c>
      <c r="B56" s="6" t="s">
        <v>0</v>
      </c>
      <c r="C56" s="7" t="s">
        <v>1</v>
      </c>
      <c r="D56" s="7" t="s">
        <v>2</v>
      </c>
      <c r="E56" s="6" t="s">
        <v>3</v>
      </c>
      <c r="F56" s="6" t="s">
        <v>4</v>
      </c>
      <c r="G56" s="2">
        <v>1</v>
      </c>
      <c r="H56" s="2">
        <v>2</v>
      </c>
      <c r="I56" s="2">
        <v>3</v>
      </c>
      <c r="J56" s="2">
        <v>4</v>
      </c>
      <c r="K56" s="2">
        <v>5</v>
      </c>
      <c r="L56" s="2">
        <v>6</v>
      </c>
      <c r="M56" s="2" t="s">
        <v>160</v>
      </c>
      <c r="N56" s="2"/>
      <c r="O56" s="2">
        <v>1</v>
      </c>
      <c r="P56" s="2">
        <v>2</v>
      </c>
      <c r="Q56" s="2">
        <v>3</v>
      </c>
      <c r="R56" s="2">
        <v>4</v>
      </c>
      <c r="S56" s="2">
        <v>5</v>
      </c>
      <c r="T56" s="2">
        <v>6</v>
      </c>
      <c r="U56" s="2" t="s">
        <v>161</v>
      </c>
      <c r="V56" s="2" t="s">
        <v>162</v>
      </c>
      <c r="W56" s="2"/>
      <c r="X56" s="2"/>
      <c r="Y56" s="2"/>
      <c r="Z56" s="2"/>
    </row>
    <row r="57" spans="1:26" ht="15.6" x14ac:dyDescent="0.3">
      <c r="A57" s="8">
        <v>1</v>
      </c>
      <c r="B57" s="11">
        <v>441540</v>
      </c>
      <c r="C57" s="18" t="s">
        <v>178</v>
      </c>
      <c r="D57" s="18" t="s">
        <v>494</v>
      </c>
      <c r="E57" s="9" t="str">
        <f>"U18"</f>
        <v>U18</v>
      </c>
      <c r="F57" s="2" t="s">
        <v>97</v>
      </c>
      <c r="G57" s="10">
        <v>102.1</v>
      </c>
      <c r="H57" s="10">
        <v>100.9</v>
      </c>
      <c r="I57" s="10">
        <v>101.4</v>
      </c>
      <c r="J57" s="10">
        <v>100.8</v>
      </c>
      <c r="K57" s="10">
        <v>102.3</v>
      </c>
      <c r="L57" s="10">
        <v>102.1</v>
      </c>
      <c r="M57" s="10">
        <f>SUM(G57:L57)</f>
        <v>609.6</v>
      </c>
      <c r="N57" s="10"/>
      <c r="O57" s="10"/>
      <c r="P57" s="10"/>
      <c r="Q57" s="10"/>
      <c r="R57" s="10"/>
      <c r="S57" s="10"/>
      <c r="T57" s="10"/>
      <c r="U57" s="10">
        <f>SUM(O57:T57)</f>
        <v>0</v>
      </c>
      <c r="V57" s="10">
        <f>M57+U57</f>
        <v>609.6</v>
      </c>
      <c r="W57" s="19"/>
    </row>
    <row r="58" spans="1:26" ht="15.6" x14ac:dyDescent="0.3">
      <c r="A58" s="8">
        <v>2</v>
      </c>
      <c r="B58" s="11">
        <v>329874</v>
      </c>
      <c r="C58" s="18" t="s">
        <v>262</v>
      </c>
      <c r="D58" s="18" t="s">
        <v>495</v>
      </c>
      <c r="E58" s="9" t="str">
        <f>"U21"</f>
        <v>U21</v>
      </c>
      <c r="F58" s="2" t="s">
        <v>25</v>
      </c>
      <c r="G58" s="10">
        <v>100.1</v>
      </c>
      <c r="H58" s="10">
        <v>99.4</v>
      </c>
      <c r="I58" s="10">
        <v>97</v>
      </c>
      <c r="J58" s="10">
        <v>97.5</v>
      </c>
      <c r="K58" s="10">
        <v>102.2</v>
      </c>
      <c r="L58" s="10">
        <v>100.5</v>
      </c>
      <c r="M58" s="10">
        <f>SUM(G58:L58)</f>
        <v>596.70000000000005</v>
      </c>
      <c r="N58" s="10"/>
      <c r="O58" s="10"/>
      <c r="P58" s="10"/>
      <c r="Q58" s="10"/>
      <c r="R58" s="10"/>
      <c r="S58" s="10"/>
      <c r="T58" s="10"/>
      <c r="U58" s="10">
        <f>SUM(O58:T58)</f>
        <v>0</v>
      </c>
      <c r="V58" s="10">
        <f>M58+U58</f>
        <v>596.70000000000005</v>
      </c>
      <c r="W58" s="19"/>
    </row>
    <row r="60" spans="1:26" ht="17.399999999999999" x14ac:dyDescent="0.3">
      <c r="A60" s="1" t="s">
        <v>459</v>
      </c>
      <c r="B60" s="1"/>
      <c r="C60" s="1"/>
      <c r="D60" s="1"/>
      <c r="E60" s="1"/>
      <c r="F60" s="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6" ht="17.399999999999999" x14ac:dyDescent="0.3">
      <c r="A61" s="1" t="s">
        <v>1560</v>
      </c>
      <c r="B61" s="4"/>
      <c r="C61" s="4"/>
      <c r="D61" s="4"/>
      <c r="E61" s="4"/>
      <c r="F61" s="4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6" ht="17.399999999999999" x14ac:dyDescent="0.3">
      <c r="A62" s="1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6" ht="15.6" x14ac:dyDescent="0.3">
      <c r="A63" s="5" t="s">
        <v>159</v>
      </c>
      <c r="B63" s="6" t="s">
        <v>0</v>
      </c>
      <c r="C63" s="7" t="s">
        <v>1</v>
      </c>
      <c r="D63" s="7" t="s">
        <v>2</v>
      </c>
      <c r="E63" s="6" t="s">
        <v>3</v>
      </c>
      <c r="F63" s="6" t="s">
        <v>4</v>
      </c>
      <c r="G63" s="2">
        <v>1</v>
      </c>
      <c r="H63" s="2">
        <v>2</v>
      </c>
      <c r="I63" s="2">
        <v>3</v>
      </c>
      <c r="J63" s="2">
        <v>4</v>
      </c>
      <c r="K63" s="2">
        <v>5</v>
      </c>
      <c r="L63" s="2">
        <v>6</v>
      </c>
      <c r="M63" s="2" t="s">
        <v>160</v>
      </c>
      <c r="N63" s="2" t="s">
        <v>492</v>
      </c>
      <c r="O63" s="2">
        <v>1</v>
      </c>
      <c r="P63" s="2">
        <v>2</v>
      </c>
      <c r="Q63" s="2">
        <v>3</v>
      </c>
      <c r="R63" s="2">
        <v>4</v>
      </c>
      <c r="S63" s="2">
        <v>5</v>
      </c>
      <c r="T63" s="2">
        <v>6</v>
      </c>
      <c r="U63" s="2" t="s">
        <v>161</v>
      </c>
      <c r="V63" s="2" t="s">
        <v>492</v>
      </c>
      <c r="W63" s="2" t="s">
        <v>162</v>
      </c>
      <c r="X63" s="2" t="s">
        <v>8</v>
      </c>
    </row>
    <row r="64" spans="1:26" ht="15.6" x14ac:dyDescent="0.3">
      <c r="A64" s="8">
        <v>1</v>
      </c>
      <c r="B64" s="11">
        <v>388404</v>
      </c>
      <c r="C64" s="18" t="s">
        <v>322</v>
      </c>
      <c r="D64" s="18" t="s">
        <v>491</v>
      </c>
      <c r="E64" s="9" t="s">
        <v>181</v>
      </c>
      <c r="F64" s="2" t="s">
        <v>96</v>
      </c>
      <c r="G64" s="22">
        <v>90</v>
      </c>
      <c r="H64" s="22">
        <v>85</v>
      </c>
      <c r="I64" s="22">
        <v>90</v>
      </c>
      <c r="J64" s="22">
        <v>95</v>
      </c>
      <c r="K64" s="22">
        <v>89</v>
      </c>
      <c r="L64" s="22">
        <f>41+45</f>
        <v>86</v>
      </c>
      <c r="M64" s="22">
        <f>SUM(G64:L64)</f>
        <v>535</v>
      </c>
      <c r="N64" s="22">
        <v>6</v>
      </c>
      <c r="O64" s="22"/>
      <c r="P64" s="22"/>
      <c r="Q64" s="22"/>
      <c r="R64" s="22"/>
      <c r="S64" s="22"/>
      <c r="T64" s="22"/>
      <c r="U64" s="22">
        <f>SUM(O64:T64)</f>
        <v>0</v>
      </c>
      <c r="V64" s="22"/>
      <c r="W64" s="22">
        <f>M64+U64</f>
        <v>535</v>
      </c>
      <c r="X64" s="22">
        <v>9</v>
      </c>
    </row>
    <row r="65" spans="1:24" ht="15.6" x14ac:dyDescent="0.3">
      <c r="A65" s="8">
        <v>2</v>
      </c>
      <c r="B65" s="11">
        <v>493698</v>
      </c>
      <c r="C65" s="18" t="s">
        <v>212</v>
      </c>
      <c r="D65" s="18" t="s">
        <v>462</v>
      </c>
      <c r="E65" s="9" t="s">
        <v>182</v>
      </c>
      <c r="F65" s="2" t="s">
        <v>12</v>
      </c>
      <c r="G65" s="22">
        <v>86</v>
      </c>
      <c r="H65" s="22">
        <v>88</v>
      </c>
      <c r="I65" s="22">
        <v>92</v>
      </c>
      <c r="J65" s="22">
        <v>91</v>
      </c>
      <c r="K65" s="22">
        <v>83</v>
      </c>
      <c r="L65" s="22">
        <v>90</v>
      </c>
      <c r="M65" s="22">
        <f>SUM(G65:L65)</f>
        <v>530</v>
      </c>
      <c r="N65" s="22">
        <v>10</v>
      </c>
      <c r="O65" s="22"/>
      <c r="P65" s="22"/>
      <c r="Q65" s="22"/>
      <c r="R65" s="22"/>
      <c r="S65" s="22"/>
      <c r="T65" s="22"/>
      <c r="U65" s="22">
        <f>SUM(O65:T65)</f>
        <v>0</v>
      </c>
      <c r="V65" s="22"/>
      <c r="W65" s="22">
        <f>M65+U65</f>
        <v>530</v>
      </c>
      <c r="X65" s="22">
        <v>10</v>
      </c>
    </row>
    <row r="68" spans="1:24" ht="17.399999999999999" x14ac:dyDescent="0.3">
      <c r="A68" s="1" t="s">
        <v>458</v>
      </c>
      <c r="B68" s="1"/>
      <c r="C68" s="1"/>
      <c r="D68" s="1"/>
      <c r="E68" s="1"/>
      <c r="F68" s="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4" ht="17.399999999999999" x14ac:dyDescent="0.3">
      <c r="A69" s="1" t="s">
        <v>1560</v>
      </c>
      <c r="B69" s="4"/>
      <c r="C69" s="4"/>
      <c r="D69" s="4"/>
      <c r="E69" s="4"/>
      <c r="F69" s="4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4" ht="17.399999999999999" x14ac:dyDescent="0.3">
      <c r="A70" s="1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4" ht="15.6" x14ac:dyDescent="0.3">
      <c r="A71" s="5" t="s">
        <v>159</v>
      </c>
      <c r="B71" s="6" t="s">
        <v>0</v>
      </c>
      <c r="C71" s="7" t="s">
        <v>1</v>
      </c>
      <c r="D71" s="7" t="s">
        <v>2</v>
      </c>
      <c r="E71" s="6" t="s">
        <v>3</v>
      </c>
      <c r="F71" s="6" t="s">
        <v>4</v>
      </c>
      <c r="G71" s="2">
        <v>1</v>
      </c>
      <c r="H71" s="2">
        <v>2</v>
      </c>
      <c r="I71" s="2">
        <v>3</v>
      </c>
      <c r="J71" s="2">
        <v>4</v>
      </c>
      <c r="K71" s="2">
        <v>5</v>
      </c>
      <c r="L71" s="2">
        <v>6</v>
      </c>
      <c r="M71" s="2" t="s">
        <v>160</v>
      </c>
      <c r="N71" s="2" t="s">
        <v>492</v>
      </c>
      <c r="O71" s="2">
        <v>1</v>
      </c>
      <c r="P71" s="2">
        <v>2</v>
      </c>
      <c r="Q71" s="2">
        <v>3</v>
      </c>
      <c r="R71" s="2">
        <v>4</v>
      </c>
      <c r="S71" s="2">
        <v>5</v>
      </c>
      <c r="T71" s="2">
        <v>6</v>
      </c>
      <c r="U71" s="2" t="s">
        <v>161</v>
      </c>
      <c r="V71" s="2" t="s">
        <v>492</v>
      </c>
      <c r="W71" s="2" t="s">
        <v>162</v>
      </c>
      <c r="X71" s="2" t="s">
        <v>8</v>
      </c>
    </row>
    <row r="72" spans="1:24" ht="15.6" x14ac:dyDescent="0.3">
      <c r="A72" s="8">
        <v>1</v>
      </c>
      <c r="B72" s="11">
        <v>388404</v>
      </c>
      <c r="C72" s="18" t="s">
        <v>322</v>
      </c>
      <c r="D72" s="18" t="s">
        <v>491</v>
      </c>
      <c r="E72" s="9" t="s">
        <v>181</v>
      </c>
      <c r="F72" s="2" t="s">
        <v>96</v>
      </c>
      <c r="G72" s="22">
        <f>45+46</f>
        <v>91</v>
      </c>
      <c r="H72" s="22">
        <f>46+43</f>
        <v>89</v>
      </c>
      <c r="I72" s="22">
        <f>44+41</f>
        <v>85</v>
      </c>
      <c r="J72" s="22">
        <f>48+47</f>
        <v>95</v>
      </c>
      <c r="K72" s="22">
        <f>26+46</f>
        <v>72</v>
      </c>
      <c r="L72" s="22">
        <f>41+45</f>
        <v>86</v>
      </c>
      <c r="M72" s="22">
        <f>SUM(G72:L72)</f>
        <v>518</v>
      </c>
      <c r="N72" s="22">
        <v>6</v>
      </c>
      <c r="O72" s="22">
        <f>41+43</f>
        <v>84</v>
      </c>
      <c r="P72" s="22">
        <f>45+42</f>
        <v>87</v>
      </c>
      <c r="Q72" s="22">
        <f>42+45</f>
        <v>87</v>
      </c>
      <c r="R72" s="22">
        <f>44+45</f>
        <v>89</v>
      </c>
      <c r="S72" s="22">
        <f>44+47</f>
        <v>91</v>
      </c>
      <c r="T72" s="22">
        <f>43+47</f>
        <v>90</v>
      </c>
      <c r="U72" s="22">
        <f>SUM(O72:T72)</f>
        <v>528</v>
      </c>
      <c r="V72" s="22">
        <v>3</v>
      </c>
      <c r="W72" s="22">
        <f>M72+U72</f>
        <v>1046</v>
      </c>
      <c r="X72" s="22">
        <v>9</v>
      </c>
    </row>
    <row r="73" spans="1:24" x14ac:dyDescent="0.3"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</sheetData>
  <printOptions horizontalCentered="1"/>
  <pageMargins left="0.2" right="0.45" top="0.5" bottom="0.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93"/>
  <sheetViews>
    <sheetView workbookViewId="0">
      <selection activeCell="I25" sqref="I25"/>
    </sheetView>
  </sheetViews>
  <sheetFormatPr defaultRowHeight="14.4" x14ac:dyDescent="0.3"/>
  <cols>
    <col min="1" max="1" width="7.5546875" customWidth="1"/>
    <col min="2" max="2" width="9" bestFit="1" customWidth="1"/>
    <col min="3" max="3" width="11" customWidth="1"/>
    <col min="4" max="4" width="15.44140625" customWidth="1"/>
    <col min="5" max="5" width="5" bestFit="1" customWidth="1"/>
    <col min="6" max="6" width="6.88671875" bestFit="1" customWidth="1"/>
    <col min="7" max="10" width="5.109375" bestFit="1" customWidth="1"/>
    <col min="11" max="12" width="4.109375" bestFit="1" customWidth="1"/>
    <col min="13" max="13" width="5.109375" bestFit="1" customWidth="1"/>
    <col min="14" max="14" width="4.88671875" customWidth="1"/>
    <col min="15" max="20" width="4.6640625" hidden="1" customWidth="1"/>
    <col min="21" max="21" width="5.33203125" hidden="1" customWidth="1"/>
    <col min="22" max="22" width="3.44140625" hidden="1" customWidth="1"/>
    <col min="23" max="23" width="6.33203125" hidden="1" customWidth="1"/>
    <col min="24" max="24" width="3.6640625" hidden="1" customWidth="1"/>
    <col min="25" max="25" width="7.6640625" hidden="1" customWidth="1"/>
  </cols>
  <sheetData>
    <row r="1" spans="1:53" ht="17.399999999999999" x14ac:dyDescent="0.3">
      <c r="A1" s="1" t="s">
        <v>375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542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1560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hidden="1" x14ac:dyDescent="0.3">
      <c r="A5" s="14" t="s">
        <v>168</v>
      </c>
      <c r="B5" s="1"/>
      <c r="C5" s="1"/>
      <c r="D5" s="1"/>
      <c r="E5" s="14" t="s">
        <v>253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>
        <v>454.5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hidden="1" x14ac:dyDescent="0.3">
      <c r="A6" s="14" t="s">
        <v>169</v>
      </c>
      <c r="B6" s="1"/>
      <c r="C6" s="1"/>
      <c r="D6" s="1"/>
      <c r="E6" s="14" t="s">
        <v>254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>
        <v>453.1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hidden="1" x14ac:dyDescent="0.3">
      <c r="A7" s="14" t="s">
        <v>170</v>
      </c>
      <c r="B7" s="1"/>
      <c r="C7" s="1"/>
      <c r="D7" s="1"/>
      <c r="E7" s="14" t="s">
        <v>255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>
        <v>442.1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hidden="1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hidden="1" x14ac:dyDescent="0.3">
      <c r="A9" s="14" t="s">
        <v>171</v>
      </c>
      <c r="B9" s="1"/>
      <c r="C9" s="1"/>
      <c r="D9" s="1"/>
      <c r="E9" s="17" t="s">
        <v>247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4">
        <v>1184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hidden="1" x14ac:dyDescent="0.3">
      <c r="A10" s="14" t="s">
        <v>173</v>
      </c>
      <c r="B10" s="1"/>
      <c r="C10" s="1"/>
      <c r="D10" s="1"/>
      <c r="E10" s="14" t="s">
        <v>248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1162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hidden="1" x14ac:dyDescent="0.3">
      <c r="A11" s="14" t="s">
        <v>174</v>
      </c>
      <c r="B11" s="1"/>
      <c r="C11" s="1"/>
      <c r="D11" s="1"/>
      <c r="E11" s="14" t="s">
        <v>249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1150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hidden="1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hidden="1" x14ac:dyDescent="0.3">
      <c r="A13" s="14" t="s">
        <v>172</v>
      </c>
      <c r="B13" s="1"/>
      <c r="C13" s="1"/>
      <c r="D13" s="1"/>
      <c r="E13" s="14" t="s">
        <v>250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1137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hidden="1" x14ac:dyDescent="0.3">
      <c r="A14" s="14" t="s">
        <v>175</v>
      </c>
      <c r="B14" s="1"/>
      <c r="C14" s="1"/>
      <c r="D14" s="1"/>
      <c r="E14" s="14" t="s">
        <v>251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1101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hidden="1" x14ac:dyDescent="0.3">
      <c r="A15" s="14" t="s">
        <v>176</v>
      </c>
      <c r="B15" s="1"/>
      <c r="C15" s="1"/>
      <c r="D15" s="1"/>
      <c r="E15" s="14" t="s">
        <v>252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1081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hidden="1" x14ac:dyDescent="0.3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6" x14ac:dyDescent="0.3">
      <c r="A17" s="5" t="s">
        <v>159</v>
      </c>
      <c r="B17" s="6" t="s">
        <v>0</v>
      </c>
      <c r="C17" s="36" t="s">
        <v>1</v>
      </c>
      <c r="D17" s="36" t="s">
        <v>2</v>
      </c>
      <c r="E17" s="6" t="s">
        <v>3</v>
      </c>
      <c r="F17" s="6" t="s">
        <v>4</v>
      </c>
      <c r="G17" s="13" t="s">
        <v>187</v>
      </c>
      <c r="H17" s="13" t="s">
        <v>188</v>
      </c>
      <c r="I17" s="13" t="s">
        <v>189</v>
      </c>
      <c r="J17" s="13" t="s">
        <v>190</v>
      </c>
      <c r="K17" s="13" t="s">
        <v>191</v>
      </c>
      <c r="L17" s="13" t="s">
        <v>192</v>
      </c>
      <c r="M17" s="13" t="s">
        <v>160</v>
      </c>
      <c r="N17" s="13" t="s">
        <v>193</v>
      </c>
      <c r="O17" s="13" t="s">
        <v>187</v>
      </c>
      <c r="P17" s="13" t="s">
        <v>188</v>
      </c>
      <c r="Q17" s="13" t="s">
        <v>189</v>
      </c>
      <c r="R17" s="13" t="s">
        <v>190</v>
      </c>
      <c r="S17" s="13" t="s">
        <v>191</v>
      </c>
      <c r="T17" s="13" t="s">
        <v>192</v>
      </c>
      <c r="U17" s="13" t="s">
        <v>161</v>
      </c>
      <c r="V17" s="13" t="s">
        <v>285</v>
      </c>
      <c r="W17" s="13" t="s">
        <v>162</v>
      </c>
      <c r="X17" s="13" t="s">
        <v>194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6" x14ac:dyDescent="0.3">
      <c r="A18" s="8">
        <v>1</v>
      </c>
      <c r="B18" s="8">
        <v>345230</v>
      </c>
      <c r="C18" s="37" t="s">
        <v>244</v>
      </c>
      <c r="D18" s="37" t="s">
        <v>467</v>
      </c>
      <c r="E18" s="8" t="s">
        <v>182</v>
      </c>
      <c r="F18" s="8" t="s">
        <v>10</v>
      </c>
      <c r="G18" s="8">
        <v>98</v>
      </c>
      <c r="H18" s="8">
        <v>97</v>
      </c>
      <c r="I18" s="8">
        <v>98</v>
      </c>
      <c r="J18" s="8">
        <v>99</v>
      </c>
      <c r="K18" s="8">
        <v>97</v>
      </c>
      <c r="L18" s="8">
        <v>95</v>
      </c>
      <c r="M18" s="8">
        <v>584</v>
      </c>
      <c r="N18" s="8">
        <v>26</v>
      </c>
      <c r="O18" s="22">
        <v>98</v>
      </c>
      <c r="P18" s="22">
        <v>96</v>
      </c>
      <c r="Q18" s="22">
        <v>99</v>
      </c>
      <c r="R18" s="22">
        <v>98</v>
      </c>
      <c r="S18" s="22">
        <v>94</v>
      </c>
      <c r="T18" s="22">
        <v>97</v>
      </c>
      <c r="U18" s="22">
        <v>582</v>
      </c>
      <c r="V18" s="22">
        <v>24</v>
      </c>
      <c r="W18" s="22">
        <v>1164</v>
      </c>
      <c r="X18" s="22">
        <v>48</v>
      </c>
      <c r="Y18" s="10">
        <v>454.5</v>
      </c>
      <c r="Z18" s="22"/>
    </row>
    <row r="19" spans="1:53" ht="15.6" x14ac:dyDescent="0.3">
      <c r="A19" s="8">
        <v>2</v>
      </c>
      <c r="B19" s="8">
        <v>280766</v>
      </c>
      <c r="C19" s="37" t="s">
        <v>208</v>
      </c>
      <c r="D19" s="37" t="s">
        <v>378</v>
      </c>
      <c r="E19" s="8" t="s">
        <v>181</v>
      </c>
      <c r="F19" s="8" t="s">
        <v>8</v>
      </c>
      <c r="G19" s="8">
        <v>97</v>
      </c>
      <c r="H19" s="8">
        <v>99</v>
      </c>
      <c r="I19" s="8">
        <v>99</v>
      </c>
      <c r="J19" s="8">
        <v>99</v>
      </c>
      <c r="K19" s="8">
        <v>93</v>
      </c>
      <c r="L19" s="8">
        <v>96</v>
      </c>
      <c r="M19" s="8">
        <v>583</v>
      </c>
      <c r="N19" s="8">
        <v>29</v>
      </c>
      <c r="O19" s="22">
        <v>97</v>
      </c>
      <c r="P19" s="22">
        <v>100</v>
      </c>
      <c r="Q19" s="22">
        <v>99</v>
      </c>
      <c r="R19" s="22">
        <v>100</v>
      </c>
      <c r="S19" s="22">
        <v>97</v>
      </c>
      <c r="T19" s="22">
        <v>98</v>
      </c>
      <c r="U19" s="22">
        <v>591</v>
      </c>
      <c r="V19" s="22">
        <v>37</v>
      </c>
      <c r="W19" s="22">
        <v>1177</v>
      </c>
      <c r="X19" s="22">
        <v>69</v>
      </c>
      <c r="Y19" s="10">
        <v>453.1</v>
      </c>
      <c r="Z19" s="22"/>
    </row>
    <row r="20" spans="1:53" ht="15.6" x14ac:dyDescent="0.3">
      <c r="A20" s="8">
        <v>3</v>
      </c>
      <c r="B20" s="8">
        <v>339686</v>
      </c>
      <c r="C20" s="37" t="s">
        <v>240</v>
      </c>
      <c r="D20" s="37" t="s">
        <v>380</v>
      </c>
      <c r="E20" s="8" t="s">
        <v>182</v>
      </c>
      <c r="F20" s="8" t="s">
        <v>233</v>
      </c>
      <c r="G20" s="8">
        <v>98</v>
      </c>
      <c r="H20" s="8">
        <v>99</v>
      </c>
      <c r="I20" s="8">
        <v>96</v>
      </c>
      <c r="J20" s="8">
        <v>100</v>
      </c>
      <c r="K20" s="8">
        <v>94</v>
      </c>
      <c r="L20" s="8">
        <v>95</v>
      </c>
      <c r="M20" s="8">
        <v>582</v>
      </c>
      <c r="N20" s="8">
        <v>23</v>
      </c>
      <c r="O20" s="22">
        <v>98</v>
      </c>
      <c r="P20" s="22">
        <v>95</v>
      </c>
      <c r="Q20" s="22">
        <v>97</v>
      </c>
      <c r="R20" s="22">
        <v>98</v>
      </c>
      <c r="S20" s="22">
        <v>91</v>
      </c>
      <c r="T20" s="22">
        <v>91</v>
      </c>
      <c r="U20" s="22">
        <v>570</v>
      </c>
      <c r="V20" s="22">
        <v>19</v>
      </c>
      <c r="W20" s="22">
        <v>1145</v>
      </c>
      <c r="X20" s="22">
        <v>38</v>
      </c>
      <c r="Y20" s="10">
        <v>442.1</v>
      </c>
      <c r="Z20" s="22"/>
    </row>
    <row r="21" spans="1:53" ht="15.6" x14ac:dyDescent="0.3">
      <c r="A21" s="8">
        <v>4</v>
      </c>
      <c r="B21" s="8">
        <v>277543</v>
      </c>
      <c r="C21" s="37" t="s">
        <v>225</v>
      </c>
      <c r="D21" s="37" t="s">
        <v>379</v>
      </c>
      <c r="E21" s="8" t="s">
        <v>181</v>
      </c>
      <c r="F21" s="8" t="s">
        <v>10</v>
      </c>
      <c r="G21" s="8">
        <v>98</v>
      </c>
      <c r="H21" s="8">
        <v>96</v>
      </c>
      <c r="I21" s="8">
        <v>100</v>
      </c>
      <c r="J21" s="8">
        <v>99</v>
      </c>
      <c r="K21" s="8">
        <v>96</v>
      </c>
      <c r="L21" s="8">
        <v>93</v>
      </c>
      <c r="M21" s="8">
        <v>582</v>
      </c>
      <c r="N21" s="8">
        <v>23</v>
      </c>
      <c r="O21" s="22">
        <v>98</v>
      </c>
      <c r="P21" s="22">
        <v>98</v>
      </c>
      <c r="Q21" s="22">
        <v>100</v>
      </c>
      <c r="R21" s="22">
        <v>100</v>
      </c>
      <c r="S21" s="22">
        <v>99</v>
      </c>
      <c r="T21" s="22">
        <v>97</v>
      </c>
      <c r="U21" s="22">
        <v>592</v>
      </c>
      <c r="V21" s="22">
        <v>39</v>
      </c>
      <c r="W21" s="22">
        <v>1184</v>
      </c>
      <c r="X21" s="22">
        <v>69</v>
      </c>
      <c r="Y21" s="10">
        <v>430.9</v>
      </c>
      <c r="Z21" s="22"/>
    </row>
    <row r="22" spans="1:53" ht="15.6" x14ac:dyDescent="0.3">
      <c r="A22" s="8">
        <v>5</v>
      </c>
      <c r="B22" s="8">
        <v>218311</v>
      </c>
      <c r="C22" s="37" t="s">
        <v>210</v>
      </c>
      <c r="D22" s="37" t="s">
        <v>386</v>
      </c>
      <c r="E22" s="8" t="s">
        <v>181</v>
      </c>
      <c r="F22" s="8" t="s">
        <v>18</v>
      </c>
      <c r="G22" s="8">
        <v>95</v>
      </c>
      <c r="H22" s="8">
        <v>94</v>
      </c>
      <c r="I22" s="8">
        <v>98</v>
      </c>
      <c r="J22" s="8">
        <v>98</v>
      </c>
      <c r="K22" s="8">
        <v>96</v>
      </c>
      <c r="L22" s="8">
        <v>98</v>
      </c>
      <c r="M22" s="8">
        <v>579</v>
      </c>
      <c r="N22" s="8">
        <v>25</v>
      </c>
      <c r="O22" s="22">
        <v>96</v>
      </c>
      <c r="P22" s="22">
        <v>94</v>
      </c>
      <c r="Q22" s="22">
        <v>100</v>
      </c>
      <c r="R22" s="22">
        <v>99</v>
      </c>
      <c r="S22" s="22">
        <v>93</v>
      </c>
      <c r="T22" s="22">
        <v>97</v>
      </c>
      <c r="U22" s="22">
        <v>579</v>
      </c>
      <c r="V22" s="22">
        <v>19</v>
      </c>
      <c r="W22" s="22">
        <v>1161</v>
      </c>
      <c r="X22" s="22">
        <v>49</v>
      </c>
      <c r="Y22" s="10">
        <v>419.6</v>
      </c>
      <c r="Z22" s="22"/>
    </row>
    <row r="23" spans="1:53" ht="15.6" x14ac:dyDescent="0.3">
      <c r="A23" s="8">
        <v>6</v>
      </c>
      <c r="B23" s="8">
        <v>376725</v>
      </c>
      <c r="C23" s="37" t="s">
        <v>219</v>
      </c>
      <c r="D23" s="37" t="s">
        <v>466</v>
      </c>
      <c r="E23" s="8" t="s">
        <v>181</v>
      </c>
      <c r="F23" s="8" t="s">
        <v>10</v>
      </c>
      <c r="G23" s="8">
        <v>95</v>
      </c>
      <c r="H23" s="8">
        <v>97</v>
      </c>
      <c r="I23" s="8">
        <v>98</v>
      </c>
      <c r="J23" s="8">
        <v>98</v>
      </c>
      <c r="K23" s="8">
        <v>95</v>
      </c>
      <c r="L23" s="8">
        <v>94</v>
      </c>
      <c r="M23" s="8">
        <v>577</v>
      </c>
      <c r="N23" s="8">
        <v>23</v>
      </c>
      <c r="O23" s="22">
        <v>97</v>
      </c>
      <c r="P23" s="22">
        <v>95</v>
      </c>
      <c r="Q23" s="22">
        <v>96</v>
      </c>
      <c r="R23" s="22">
        <v>98</v>
      </c>
      <c r="S23" s="22">
        <v>95</v>
      </c>
      <c r="T23" s="22">
        <v>96</v>
      </c>
      <c r="U23" s="22">
        <v>577</v>
      </c>
      <c r="V23" s="22">
        <v>26</v>
      </c>
      <c r="W23" s="22">
        <v>1150</v>
      </c>
      <c r="X23" s="22">
        <v>53</v>
      </c>
      <c r="Y23" s="10">
        <v>405.5</v>
      </c>
      <c r="Z23" s="22"/>
    </row>
    <row r="24" spans="1:53" ht="15.6" x14ac:dyDescent="0.3">
      <c r="A24" s="8">
        <v>7</v>
      </c>
      <c r="B24" s="8">
        <v>280941</v>
      </c>
      <c r="C24" s="37" t="s">
        <v>217</v>
      </c>
      <c r="D24" s="37" t="s">
        <v>381</v>
      </c>
      <c r="E24" s="8" t="s">
        <v>181</v>
      </c>
      <c r="F24" s="8" t="s">
        <v>150</v>
      </c>
      <c r="G24" s="8">
        <v>96</v>
      </c>
      <c r="H24" s="8">
        <v>96</v>
      </c>
      <c r="I24" s="8">
        <v>97</v>
      </c>
      <c r="J24" s="8">
        <v>99</v>
      </c>
      <c r="K24" s="8">
        <v>93</v>
      </c>
      <c r="L24" s="8">
        <v>94</v>
      </c>
      <c r="M24" s="8">
        <v>575</v>
      </c>
      <c r="N24" s="8">
        <v>28</v>
      </c>
      <c r="O24" s="22">
        <v>96</v>
      </c>
      <c r="P24" s="22">
        <v>95</v>
      </c>
      <c r="Q24" s="22">
        <v>99</v>
      </c>
      <c r="R24" s="22">
        <v>97</v>
      </c>
      <c r="S24" s="22">
        <v>95</v>
      </c>
      <c r="T24" s="22">
        <v>93</v>
      </c>
      <c r="U24" s="22">
        <v>575</v>
      </c>
      <c r="V24" s="22">
        <v>21</v>
      </c>
      <c r="W24" s="22">
        <v>1145</v>
      </c>
      <c r="X24" s="22">
        <v>43</v>
      </c>
      <c r="Y24" s="10">
        <v>396.2</v>
      </c>
      <c r="Z24" s="22"/>
    </row>
    <row r="25" spans="1:53" ht="15.6" x14ac:dyDescent="0.3">
      <c r="A25" s="8">
        <v>8</v>
      </c>
      <c r="B25" s="8">
        <v>335809</v>
      </c>
      <c r="C25" s="37" t="s">
        <v>221</v>
      </c>
      <c r="D25" s="37" t="s">
        <v>387</v>
      </c>
      <c r="E25" s="8" t="s">
        <v>181</v>
      </c>
      <c r="F25" s="8" t="s">
        <v>25</v>
      </c>
      <c r="G25" s="8">
        <v>96</v>
      </c>
      <c r="H25" s="8">
        <v>96</v>
      </c>
      <c r="I25" s="8">
        <v>100</v>
      </c>
      <c r="J25" s="8">
        <v>98</v>
      </c>
      <c r="K25" s="8">
        <v>91</v>
      </c>
      <c r="L25" s="8">
        <v>94</v>
      </c>
      <c r="M25" s="8">
        <v>575</v>
      </c>
      <c r="N25" s="8">
        <v>22</v>
      </c>
      <c r="O25" s="22">
        <v>96</v>
      </c>
      <c r="P25" s="22">
        <v>95</v>
      </c>
      <c r="Q25" s="22">
        <v>99</v>
      </c>
      <c r="R25" s="22">
        <v>100</v>
      </c>
      <c r="S25" s="22">
        <v>95</v>
      </c>
      <c r="T25" s="22">
        <v>98</v>
      </c>
      <c r="U25" s="22">
        <v>583</v>
      </c>
      <c r="V25" s="22">
        <v>30</v>
      </c>
      <c r="W25" s="22">
        <v>1162</v>
      </c>
      <c r="X25" s="22">
        <v>54</v>
      </c>
      <c r="Y25" s="10">
        <v>394.6</v>
      </c>
      <c r="Z25" s="22"/>
    </row>
    <row r="26" spans="1:53" ht="15.6" x14ac:dyDescent="0.3">
      <c r="A26" s="8">
        <v>9</v>
      </c>
      <c r="B26" s="8">
        <v>389071</v>
      </c>
      <c r="C26" s="37" t="s">
        <v>205</v>
      </c>
      <c r="D26" s="37" t="s">
        <v>412</v>
      </c>
      <c r="E26" s="8" t="s">
        <v>181</v>
      </c>
      <c r="F26" s="8" t="s">
        <v>38</v>
      </c>
      <c r="G26" s="8">
        <v>92</v>
      </c>
      <c r="H26" s="8">
        <v>98</v>
      </c>
      <c r="I26" s="8">
        <v>96</v>
      </c>
      <c r="J26" s="8">
        <v>99</v>
      </c>
      <c r="K26" s="8">
        <v>97</v>
      </c>
      <c r="L26" s="8">
        <v>92</v>
      </c>
      <c r="M26" s="8">
        <v>574</v>
      </c>
      <c r="N26" s="8">
        <v>22</v>
      </c>
      <c r="O26" s="22">
        <v>95</v>
      </c>
      <c r="P26" s="22">
        <v>95</v>
      </c>
      <c r="Q26" s="22">
        <v>97</v>
      </c>
      <c r="R26" s="22">
        <v>95</v>
      </c>
      <c r="S26" s="22">
        <v>94</v>
      </c>
      <c r="T26" s="22">
        <v>97</v>
      </c>
      <c r="U26" s="22">
        <v>573</v>
      </c>
      <c r="V26" s="22">
        <v>17</v>
      </c>
      <c r="W26" s="22">
        <v>1145</v>
      </c>
      <c r="X26" s="22">
        <v>33</v>
      </c>
      <c r="Y26" s="10"/>
      <c r="Z26" s="22"/>
    </row>
    <row r="27" spans="1:53" ht="15.6" x14ac:dyDescent="0.3">
      <c r="A27" s="8">
        <v>10</v>
      </c>
      <c r="B27" s="8">
        <v>356924</v>
      </c>
      <c r="C27" s="37" t="s">
        <v>368</v>
      </c>
      <c r="D27" s="37" t="s">
        <v>383</v>
      </c>
      <c r="E27" s="8" t="s">
        <v>181</v>
      </c>
      <c r="F27" s="8" t="s">
        <v>25</v>
      </c>
      <c r="G27" s="8">
        <v>96</v>
      </c>
      <c r="H27" s="8">
        <v>95</v>
      </c>
      <c r="I27" s="8">
        <v>99</v>
      </c>
      <c r="J27" s="8">
        <v>99</v>
      </c>
      <c r="K27" s="8">
        <v>92</v>
      </c>
      <c r="L27" s="8">
        <v>93</v>
      </c>
      <c r="M27" s="8">
        <v>574</v>
      </c>
      <c r="N27" s="8">
        <v>21</v>
      </c>
      <c r="O27" s="22">
        <v>96</v>
      </c>
      <c r="P27" s="22">
        <v>95</v>
      </c>
      <c r="Q27" s="22">
        <v>99</v>
      </c>
      <c r="R27" s="22">
        <v>98</v>
      </c>
      <c r="S27" s="22">
        <v>96</v>
      </c>
      <c r="T27" s="22">
        <v>90</v>
      </c>
      <c r="U27" s="22">
        <v>574</v>
      </c>
      <c r="V27" s="22">
        <v>25</v>
      </c>
      <c r="W27" s="22">
        <v>1144</v>
      </c>
      <c r="X27" s="22">
        <v>45</v>
      </c>
      <c r="Y27" s="10"/>
      <c r="Z27" s="22"/>
    </row>
    <row r="28" spans="1:53" ht="15.6" x14ac:dyDescent="0.3">
      <c r="A28" s="8">
        <v>11</v>
      </c>
      <c r="B28" s="8">
        <v>404936</v>
      </c>
      <c r="C28" s="37" t="s">
        <v>257</v>
      </c>
      <c r="D28" s="37" t="s">
        <v>408</v>
      </c>
      <c r="E28" s="8" t="s">
        <v>183</v>
      </c>
      <c r="F28" s="8" t="s">
        <v>8</v>
      </c>
      <c r="G28" s="8">
        <v>94</v>
      </c>
      <c r="H28" s="8">
        <v>99</v>
      </c>
      <c r="I28" s="8">
        <v>96</v>
      </c>
      <c r="J28" s="8">
        <v>99</v>
      </c>
      <c r="K28" s="8">
        <v>92</v>
      </c>
      <c r="L28" s="8">
        <v>93</v>
      </c>
      <c r="M28" s="8">
        <v>573</v>
      </c>
      <c r="N28" s="8">
        <v>21</v>
      </c>
      <c r="O28" s="22">
        <v>99</v>
      </c>
      <c r="P28" s="22">
        <v>96</v>
      </c>
      <c r="Q28" s="22">
        <v>99</v>
      </c>
      <c r="R28" s="22">
        <v>96</v>
      </c>
      <c r="S28" s="22">
        <v>94</v>
      </c>
      <c r="T28" s="22">
        <v>94</v>
      </c>
      <c r="U28" s="22">
        <v>578</v>
      </c>
      <c r="V28" s="22">
        <v>18</v>
      </c>
      <c r="W28" s="22">
        <v>1144</v>
      </c>
      <c r="X28" s="22">
        <v>29</v>
      </c>
      <c r="Y28" s="10"/>
      <c r="Z28" s="22"/>
    </row>
    <row r="29" spans="1:53" ht="15.6" x14ac:dyDescent="0.3">
      <c r="A29" s="8">
        <v>12</v>
      </c>
      <c r="B29" s="8">
        <v>339685</v>
      </c>
      <c r="C29" s="37" t="s">
        <v>232</v>
      </c>
      <c r="D29" s="37" t="s">
        <v>380</v>
      </c>
      <c r="E29" s="8" t="s">
        <v>181</v>
      </c>
      <c r="F29" s="8" t="s">
        <v>233</v>
      </c>
      <c r="G29" s="8">
        <v>96</v>
      </c>
      <c r="H29" s="8">
        <v>97</v>
      </c>
      <c r="I29" s="8">
        <v>99</v>
      </c>
      <c r="J29" s="8">
        <v>96</v>
      </c>
      <c r="K29" s="8">
        <v>92</v>
      </c>
      <c r="L29" s="8">
        <v>90</v>
      </c>
      <c r="M29" s="8">
        <v>570</v>
      </c>
      <c r="N29" s="8">
        <v>22</v>
      </c>
      <c r="O29" s="22">
        <v>93</v>
      </c>
      <c r="P29" s="22">
        <v>95</v>
      </c>
      <c r="Q29" s="22">
        <v>98</v>
      </c>
      <c r="R29" s="22">
        <v>96</v>
      </c>
      <c r="S29" s="22">
        <v>96</v>
      </c>
      <c r="T29" s="22">
        <v>96</v>
      </c>
      <c r="U29" s="22">
        <v>574</v>
      </c>
      <c r="V29" s="22">
        <v>23</v>
      </c>
      <c r="W29" s="22">
        <v>1142</v>
      </c>
      <c r="X29" s="22">
        <v>47</v>
      </c>
      <c r="Y29" s="10"/>
      <c r="Z29" s="22"/>
    </row>
    <row r="30" spans="1:53" ht="15.6" x14ac:dyDescent="0.3">
      <c r="A30" s="8">
        <v>13</v>
      </c>
      <c r="B30" s="8">
        <v>332337</v>
      </c>
      <c r="C30" s="37" t="s">
        <v>229</v>
      </c>
      <c r="D30" s="37" t="s">
        <v>391</v>
      </c>
      <c r="E30" s="8" t="s">
        <v>181</v>
      </c>
      <c r="F30" s="8" t="s">
        <v>97</v>
      </c>
      <c r="G30" s="8">
        <v>98</v>
      </c>
      <c r="H30" s="8">
        <v>95</v>
      </c>
      <c r="I30" s="8">
        <v>97</v>
      </c>
      <c r="J30" s="8">
        <v>98</v>
      </c>
      <c r="K30" s="8">
        <v>92</v>
      </c>
      <c r="L30" s="8">
        <v>89</v>
      </c>
      <c r="M30" s="8">
        <v>569</v>
      </c>
      <c r="N30" s="8">
        <v>19</v>
      </c>
      <c r="O30" s="22">
        <v>96</v>
      </c>
      <c r="P30" s="22">
        <v>95</v>
      </c>
      <c r="Q30" s="22">
        <v>96</v>
      </c>
      <c r="R30" s="22">
        <v>96</v>
      </c>
      <c r="S30" s="22">
        <v>94</v>
      </c>
      <c r="T30" s="22">
        <v>92</v>
      </c>
      <c r="U30" s="22">
        <v>569</v>
      </c>
      <c r="V30" s="22">
        <v>15</v>
      </c>
      <c r="W30" s="22">
        <v>1140</v>
      </c>
      <c r="X30" s="22">
        <v>36</v>
      </c>
      <c r="Y30" s="10"/>
      <c r="Z30" s="22"/>
    </row>
    <row r="31" spans="1:53" ht="15.6" x14ac:dyDescent="0.3">
      <c r="A31" s="8">
        <v>14</v>
      </c>
      <c r="B31" s="8">
        <v>336074</v>
      </c>
      <c r="C31" s="37" t="s">
        <v>242</v>
      </c>
      <c r="D31" s="37" t="s">
        <v>410</v>
      </c>
      <c r="E31" s="8" t="s">
        <v>182</v>
      </c>
      <c r="F31" s="8" t="s">
        <v>66</v>
      </c>
      <c r="G31" s="8">
        <v>95</v>
      </c>
      <c r="H31" s="8">
        <v>94</v>
      </c>
      <c r="I31" s="8">
        <v>98</v>
      </c>
      <c r="J31" s="8">
        <v>98</v>
      </c>
      <c r="K31" s="8">
        <v>90</v>
      </c>
      <c r="L31" s="8">
        <v>94</v>
      </c>
      <c r="M31" s="8">
        <v>569</v>
      </c>
      <c r="N31" s="8">
        <v>17</v>
      </c>
      <c r="O31" s="22">
        <v>95</v>
      </c>
      <c r="P31" s="22">
        <v>94</v>
      </c>
      <c r="Q31" s="22">
        <v>99</v>
      </c>
      <c r="R31" s="22">
        <v>96</v>
      </c>
      <c r="S31" s="22">
        <v>96</v>
      </c>
      <c r="T31" s="22">
        <v>93</v>
      </c>
      <c r="U31" s="22">
        <v>573</v>
      </c>
      <c r="V31" s="22">
        <v>17</v>
      </c>
      <c r="W31" s="22">
        <v>1140</v>
      </c>
      <c r="X31" s="22">
        <v>31</v>
      </c>
      <c r="Y31" s="10"/>
      <c r="Z31" s="22"/>
    </row>
    <row r="32" spans="1:53" ht="15.6" x14ac:dyDescent="0.3">
      <c r="A32" s="8">
        <v>15</v>
      </c>
      <c r="B32" s="8">
        <v>346139</v>
      </c>
      <c r="C32" s="37" t="s">
        <v>236</v>
      </c>
      <c r="D32" s="37" t="s">
        <v>407</v>
      </c>
      <c r="E32" s="8" t="s">
        <v>181</v>
      </c>
      <c r="F32" s="8" t="s">
        <v>10</v>
      </c>
      <c r="G32" s="8">
        <v>97</v>
      </c>
      <c r="H32" s="8">
        <v>92</v>
      </c>
      <c r="I32" s="8">
        <v>97</v>
      </c>
      <c r="J32" s="8">
        <v>99</v>
      </c>
      <c r="K32" s="8">
        <v>92</v>
      </c>
      <c r="L32" s="8">
        <v>90</v>
      </c>
      <c r="M32" s="8">
        <v>567</v>
      </c>
      <c r="N32" s="8">
        <v>23</v>
      </c>
      <c r="O32" s="22">
        <v>95</v>
      </c>
      <c r="P32" s="22">
        <v>95</v>
      </c>
      <c r="Q32" s="22">
        <v>95</v>
      </c>
      <c r="R32" s="22">
        <v>96</v>
      </c>
      <c r="S32" s="22">
        <v>93</v>
      </c>
      <c r="T32" s="22">
        <v>92</v>
      </c>
      <c r="U32" s="22">
        <v>566</v>
      </c>
      <c r="V32" s="22">
        <v>15</v>
      </c>
      <c r="W32" s="22">
        <v>1139</v>
      </c>
      <c r="X32" s="22">
        <v>38</v>
      </c>
      <c r="Y32" s="10"/>
      <c r="Z32" s="22"/>
    </row>
    <row r="33" spans="1:27" ht="15.6" x14ac:dyDescent="0.3">
      <c r="A33" s="8">
        <v>16</v>
      </c>
      <c r="B33" s="8">
        <v>309503</v>
      </c>
      <c r="C33" s="37" t="s">
        <v>220</v>
      </c>
      <c r="D33" s="37" t="s">
        <v>1689</v>
      </c>
      <c r="E33" s="8" t="s">
        <v>181</v>
      </c>
      <c r="F33" s="8" t="s">
        <v>27</v>
      </c>
      <c r="G33" s="8">
        <v>93</v>
      </c>
      <c r="H33" s="8">
        <v>97</v>
      </c>
      <c r="I33" s="8">
        <v>99</v>
      </c>
      <c r="J33" s="8">
        <v>98</v>
      </c>
      <c r="K33" s="8">
        <v>90</v>
      </c>
      <c r="L33" s="8">
        <v>90</v>
      </c>
      <c r="M33" s="8">
        <v>567</v>
      </c>
      <c r="N33" s="8">
        <v>12</v>
      </c>
      <c r="O33" s="22">
        <v>97</v>
      </c>
      <c r="P33" s="22">
        <v>96</v>
      </c>
      <c r="Q33" s="22">
        <v>97</v>
      </c>
      <c r="R33" s="22">
        <v>100</v>
      </c>
      <c r="S33" s="22">
        <v>93</v>
      </c>
      <c r="T33" s="22">
        <v>92</v>
      </c>
      <c r="U33" s="22">
        <v>575</v>
      </c>
      <c r="V33" s="22">
        <v>24</v>
      </c>
      <c r="W33" s="22">
        <v>1137</v>
      </c>
      <c r="X33" s="22">
        <v>41</v>
      </c>
      <c r="Y33" s="10"/>
      <c r="Z33" s="22"/>
    </row>
    <row r="34" spans="1:27" ht="15.6" x14ac:dyDescent="0.3">
      <c r="A34" s="8">
        <v>17</v>
      </c>
      <c r="B34" s="8">
        <v>339833</v>
      </c>
      <c r="C34" s="37" t="s">
        <v>216</v>
      </c>
      <c r="D34" s="37" t="s">
        <v>473</v>
      </c>
      <c r="E34" s="8" t="s">
        <v>182</v>
      </c>
      <c r="F34" s="8" t="s">
        <v>125</v>
      </c>
      <c r="G34" s="8">
        <v>94</v>
      </c>
      <c r="H34" s="8">
        <v>92</v>
      </c>
      <c r="I34" s="8">
        <v>95</v>
      </c>
      <c r="J34" s="8">
        <v>98</v>
      </c>
      <c r="K34" s="8">
        <v>93</v>
      </c>
      <c r="L34" s="8">
        <v>94</v>
      </c>
      <c r="M34" s="8">
        <v>566</v>
      </c>
      <c r="N34" s="8">
        <v>17</v>
      </c>
      <c r="O34" s="22">
        <v>95</v>
      </c>
      <c r="P34" s="22">
        <v>95</v>
      </c>
      <c r="Q34" s="22">
        <v>92</v>
      </c>
      <c r="R34" s="22">
        <v>97</v>
      </c>
      <c r="S34" s="22">
        <v>92</v>
      </c>
      <c r="T34" s="22">
        <v>96</v>
      </c>
      <c r="U34" s="22">
        <v>567</v>
      </c>
      <c r="V34" s="22">
        <v>17</v>
      </c>
      <c r="W34" s="22">
        <v>1137</v>
      </c>
      <c r="X34" s="22">
        <v>41</v>
      </c>
      <c r="Y34" s="10"/>
      <c r="Z34" s="22"/>
    </row>
    <row r="35" spans="1:27" ht="15.6" x14ac:dyDescent="0.3">
      <c r="A35" s="8">
        <v>18</v>
      </c>
      <c r="B35" s="8">
        <v>395852</v>
      </c>
      <c r="C35" s="37" t="s">
        <v>470</v>
      </c>
      <c r="D35" s="37" t="s">
        <v>469</v>
      </c>
      <c r="E35" s="8" t="s">
        <v>182</v>
      </c>
      <c r="F35" s="8" t="s">
        <v>25</v>
      </c>
      <c r="G35" s="8">
        <v>96</v>
      </c>
      <c r="H35" s="8">
        <v>92</v>
      </c>
      <c r="I35" s="8">
        <v>97</v>
      </c>
      <c r="J35" s="8">
        <v>96</v>
      </c>
      <c r="K35" s="8">
        <v>94</v>
      </c>
      <c r="L35" s="8">
        <v>91</v>
      </c>
      <c r="M35" s="8">
        <v>566</v>
      </c>
      <c r="N35" s="8">
        <v>17</v>
      </c>
      <c r="O35" s="22">
        <v>94</v>
      </c>
      <c r="P35" s="22">
        <v>94</v>
      </c>
      <c r="Q35" s="22">
        <v>96</v>
      </c>
      <c r="R35" s="22">
        <v>96</v>
      </c>
      <c r="S35" s="22">
        <v>89</v>
      </c>
      <c r="T35" s="22">
        <v>94</v>
      </c>
      <c r="U35" s="22">
        <v>563</v>
      </c>
      <c r="V35" s="22">
        <v>15</v>
      </c>
      <c r="W35" s="22">
        <v>1137</v>
      </c>
      <c r="X35" s="22">
        <v>35</v>
      </c>
      <c r="Y35" s="10"/>
      <c r="Z35" s="22"/>
    </row>
    <row r="36" spans="1:27" ht="15.6" x14ac:dyDescent="0.3">
      <c r="A36" s="8">
        <v>19</v>
      </c>
      <c r="B36" s="8">
        <v>399850</v>
      </c>
      <c r="C36" s="37" t="s">
        <v>37</v>
      </c>
      <c r="D36" s="37" t="s">
        <v>404</v>
      </c>
      <c r="E36" s="8" t="s">
        <v>182</v>
      </c>
      <c r="F36" s="8" t="s">
        <v>31</v>
      </c>
      <c r="G36" s="8">
        <v>96</v>
      </c>
      <c r="H36" s="8">
        <v>96</v>
      </c>
      <c r="I36" s="8">
        <v>96</v>
      </c>
      <c r="J36" s="8">
        <v>100</v>
      </c>
      <c r="K36" s="8">
        <v>86</v>
      </c>
      <c r="L36" s="8">
        <v>91</v>
      </c>
      <c r="M36" s="8">
        <v>565</v>
      </c>
      <c r="N36" s="8">
        <v>17</v>
      </c>
      <c r="O36" s="22">
        <v>92</v>
      </c>
      <c r="P36" s="22">
        <v>96</v>
      </c>
      <c r="Q36" s="22">
        <v>98</v>
      </c>
      <c r="R36" s="22">
        <v>96</v>
      </c>
      <c r="S36" s="22">
        <v>94</v>
      </c>
      <c r="T36" s="22">
        <v>91</v>
      </c>
      <c r="U36" s="22">
        <v>567</v>
      </c>
      <c r="V36" s="22">
        <v>18</v>
      </c>
      <c r="W36" s="22">
        <v>1137</v>
      </c>
      <c r="X36" s="22">
        <v>30</v>
      </c>
      <c r="Y36" s="10"/>
      <c r="Z36" s="22"/>
    </row>
    <row r="37" spans="1:27" ht="15.6" x14ac:dyDescent="0.3">
      <c r="A37" s="8">
        <v>20</v>
      </c>
      <c r="B37" s="8">
        <v>381199</v>
      </c>
      <c r="C37" s="37" t="s">
        <v>260</v>
      </c>
      <c r="D37" s="37" t="s">
        <v>483</v>
      </c>
      <c r="E37" s="8" t="s">
        <v>181</v>
      </c>
      <c r="F37" s="8" t="s">
        <v>25</v>
      </c>
      <c r="G37" s="8">
        <v>93</v>
      </c>
      <c r="H37" s="8">
        <v>94</v>
      </c>
      <c r="I37" s="8">
        <v>96</v>
      </c>
      <c r="J37" s="8">
        <v>97</v>
      </c>
      <c r="K37" s="8">
        <v>90</v>
      </c>
      <c r="L37" s="8">
        <v>95</v>
      </c>
      <c r="M37" s="8">
        <v>565</v>
      </c>
      <c r="N37" s="8">
        <v>14</v>
      </c>
      <c r="O37" s="22">
        <v>95</v>
      </c>
      <c r="P37" s="22">
        <v>91</v>
      </c>
      <c r="Q37" s="22">
        <v>98</v>
      </c>
      <c r="R37" s="22">
        <v>98</v>
      </c>
      <c r="S37" s="22">
        <v>96</v>
      </c>
      <c r="T37" s="22">
        <v>89</v>
      </c>
      <c r="U37" s="22">
        <v>567</v>
      </c>
      <c r="V37" s="22">
        <v>19</v>
      </c>
      <c r="W37" s="22">
        <v>1135</v>
      </c>
      <c r="X37" s="22">
        <v>42</v>
      </c>
      <c r="Y37" s="10"/>
      <c r="Z37" s="22"/>
    </row>
    <row r="38" spans="1:27" ht="15.6" x14ac:dyDescent="0.3">
      <c r="A38" s="8">
        <v>21</v>
      </c>
      <c r="B38" s="8">
        <v>408126</v>
      </c>
      <c r="C38" s="37" t="s">
        <v>207</v>
      </c>
      <c r="D38" s="37" t="s">
        <v>468</v>
      </c>
      <c r="E38" s="8" t="s">
        <v>182</v>
      </c>
      <c r="F38" s="8" t="s">
        <v>66</v>
      </c>
      <c r="G38" s="8">
        <v>92</v>
      </c>
      <c r="H38" s="8">
        <v>97</v>
      </c>
      <c r="I38" s="8">
        <v>94</v>
      </c>
      <c r="J38" s="8">
        <v>100</v>
      </c>
      <c r="K38" s="8">
        <v>90</v>
      </c>
      <c r="L38" s="8">
        <v>90</v>
      </c>
      <c r="M38" s="8">
        <v>563</v>
      </c>
      <c r="N38" s="8">
        <v>19</v>
      </c>
      <c r="O38" s="22">
        <v>98</v>
      </c>
      <c r="P38" s="22">
        <v>94</v>
      </c>
      <c r="Q38" s="22">
        <v>96</v>
      </c>
      <c r="R38" s="22">
        <v>94</v>
      </c>
      <c r="S38" s="22">
        <v>97</v>
      </c>
      <c r="T38" s="22">
        <v>89</v>
      </c>
      <c r="U38" s="22">
        <v>568</v>
      </c>
      <c r="V38" s="22">
        <v>27</v>
      </c>
      <c r="W38" s="22">
        <v>1134</v>
      </c>
      <c r="X38" s="22">
        <v>42</v>
      </c>
      <c r="Y38" s="10"/>
      <c r="Z38" s="22"/>
    </row>
    <row r="39" spans="1:27" ht="15.6" x14ac:dyDescent="0.3">
      <c r="A39" s="8">
        <v>22</v>
      </c>
      <c r="B39" s="8">
        <v>346587</v>
      </c>
      <c r="C39" s="37" t="s">
        <v>319</v>
      </c>
      <c r="D39" s="37" t="s">
        <v>419</v>
      </c>
      <c r="E39" s="8" t="s">
        <v>182</v>
      </c>
      <c r="F39" s="8" t="s">
        <v>25</v>
      </c>
      <c r="G39" s="8">
        <v>98</v>
      </c>
      <c r="H39" s="8">
        <v>95</v>
      </c>
      <c r="I39" s="8">
        <v>97</v>
      </c>
      <c r="J39" s="8">
        <v>93</v>
      </c>
      <c r="K39" s="8">
        <v>88</v>
      </c>
      <c r="L39" s="8">
        <v>92</v>
      </c>
      <c r="M39" s="8">
        <v>563</v>
      </c>
      <c r="N39" s="8">
        <v>18</v>
      </c>
      <c r="O39" s="22">
        <v>92</v>
      </c>
      <c r="P39" s="22">
        <v>97</v>
      </c>
      <c r="Q39" s="22">
        <v>94</v>
      </c>
      <c r="R39" s="22">
        <v>96</v>
      </c>
      <c r="S39" s="22">
        <v>96</v>
      </c>
      <c r="T39" s="22">
        <v>93</v>
      </c>
      <c r="U39" s="22">
        <v>568</v>
      </c>
      <c r="V39" s="22">
        <v>21</v>
      </c>
      <c r="W39" s="22">
        <v>1132</v>
      </c>
      <c r="X39" s="22">
        <v>38</v>
      </c>
      <c r="Y39" s="10"/>
      <c r="Z39" s="22"/>
    </row>
    <row r="40" spans="1:27" ht="15.6" x14ac:dyDescent="0.3">
      <c r="A40" s="8">
        <v>23</v>
      </c>
      <c r="B40" s="8">
        <v>389250</v>
      </c>
      <c r="C40" s="37" t="s">
        <v>211</v>
      </c>
      <c r="D40" s="37" t="s">
        <v>1690</v>
      </c>
      <c r="E40" s="8" t="s">
        <v>182</v>
      </c>
      <c r="F40" s="8" t="s">
        <v>14</v>
      </c>
      <c r="G40" s="8">
        <v>97</v>
      </c>
      <c r="H40" s="8">
        <v>98</v>
      </c>
      <c r="I40" s="8">
        <v>97</v>
      </c>
      <c r="J40" s="8">
        <v>96</v>
      </c>
      <c r="K40" s="8">
        <v>85</v>
      </c>
      <c r="L40" s="8">
        <v>90</v>
      </c>
      <c r="M40" s="8">
        <v>563</v>
      </c>
      <c r="N40" s="8">
        <v>16</v>
      </c>
      <c r="O40" s="22">
        <v>94</v>
      </c>
      <c r="P40" s="22">
        <v>94</v>
      </c>
      <c r="Q40" s="22">
        <v>98</v>
      </c>
      <c r="R40" s="22">
        <v>97</v>
      </c>
      <c r="S40" s="22">
        <v>92</v>
      </c>
      <c r="T40" s="22">
        <v>91</v>
      </c>
      <c r="U40" s="22">
        <v>566</v>
      </c>
      <c r="V40" s="22">
        <v>16</v>
      </c>
      <c r="W40" s="22">
        <v>1131</v>
      </c>
      <c r="X40" s="22">
        <v>36</v>
      </c>
      <c r="Y40" s="10"/>
      <c r="Z40" s="22"/>
    </row>
    <row r="41" spans="1:27" ht="15.6" x14ac:dyDescent="0.3">
      <c r="A41" s="8">
        <v>24</v>
      </c>
      <c r="B41" s="8">
        <v>336566</v>
      </c>
      <c r="C41" s="37" t="s">
        <v>223</v>
      </c>
      <c r="D41" s="37" t="s">
        <v>478</v>
      </c>
      <c r="E41" s="8" t="s">
        <v>182</v>
      </c>
      <c r="F41" s="8" t="s">
        <v>20</v>
      </c>
      <c r="G41" s="8">
        <v>96</v>
      </c>
      <c r="H41" s="8">
        <v>95</v>
      </c>
      <c r="I41" s="8">
        <v>97</v>
      </c>
      <c r="J41" s="8">
        <v>95</v>
      </c>
      <c r="K41" s="8">
        <v>89</v>
      </c>
      <c r="L41" s="8">
        <v>89</v>
      </c>
      <c r="M41" s="8">
        <v>561</v>
      </c>
      <c r="N41" s="8">
        <v>20</v>
      </c>
      <c r="O41" s="22">
        <v>95</v>
      </c>
      <c r="P41" s="22">
        <v>93</v>
      </c>
      <c r="Q41" s="22">
        <v>97</v>
      </c>
      <c r="R41" s="22">
        <v>97</v>
      </c>
      <c r="S41" s="22">
        <v>94</v>
      </c>
      <c r="T41" s="22">
        <v>86</v>
      </c>
      <c r="U41" s="22">
        <v>562</v>
      </c>
      <c r="V41" s="22">
        <v>19</v>
      </c>
      <c r="W41" s="22">
        <v>1131</v>
      </c>
      <c r="X41" s="22">
        <v>34</v>
      </c>
      <c r="Y41" s="10"/>
      <c r="Z41" s="22"/>
    </row>
    <row r="42" spans="1:27" ht="15.6" x14ac:dyDescent="0.3">
      <c r="A42" s="8">
        <v>25</v>
      </c>
      <c r="B42" s="8">
        <v>320808</v>
      </c>
      <c r="C42" s="37" t="s">
        <v>112</v>
      </c>
      <c r="D42" s="37" t="s">
        <v>393</v>
      </c>
      <c r="E42" s="8" t="s">
        <v>181</v>
      </c>
      <c r="F42" s="8" t="s">
        <v>8</v>
      </c>
      <c r="G42" s="8">
        <v>97</v>
      </c>
      <c r="H42" s="8">
        <v>91</v>
      </c>
      <c r="I42" s="8">
        <v>97</v>
      </c>
      <c r="J42" s="8">
        <v>95</v>
      </c>
      <c r="K42" s="8">
        <v>93</v>
      </c>
      <c r="L42" s="8">
        <v>88</v>
      </c>
      <c r="M42" s="8">
        <v>561</v>
      </c>
      <c r="N42" s="8">
        <v>18</v>
      </c>
      <c r="O42" s="22">
        <v>95</v>
      </c>
      <c r="P42" s="22">
        <v>94</v>
      </c>
      <c r="Q42" s="22">
        <v>97</v>
      </c>
      <c r="R42" s="22">
        <v>99</v>
      </c>
      <c r="S42" s="22">
        <v>91</v>
      </c>
      <c r="T42" s="22">
        <v>90</v>
      </c>
      <c r="U42" s="22">
        <v>566</v>
      </c>
      <c r="V42" s="22">
        <v>19</v>
      </c>
      <c r="W42" s="22">
        <v>1127</v>
      </c>
      <c r="X42" s="22">
        <v>39</v>
      </c>
      <c r="Y42" s="10"/>
      <c r="Z42" s="22"/>
    </row>
    <row r="43" spans="1:27" ht="15.6" x14ac:dyDescent="0.3">
      <c r="A43" s="8">
        <v>26</v>
      </c>
      <c r="B43" s="8">
        <v>399779</v>
      </c>
      <c r="C43" s="37" t="s">
        <v>385</v>
      </c>
      <c r="D43" s="37" t="s">
        <v>384</v>
      </c>
      <c r="E43" s="8" t="s">
        <v>182</v>
      </c>
      <c r="F43" s="8" t="s">
        <v>10</v>
      </c>
      <c r="G43" s="8">
        <v>94</v>
      </c>
      <c r="H43" s="8">
        <v>93</v>
      </c>
      <c r="I43" s="8">
        <v>97</v>
      </c>
      <c r="J43" s="8">
        <v>97</v>
      </c>
      <c r="K43" s="8">
        <v>89</v>
      </c>
      <c r="L43" s="8">
        <v>91</v>
      </c>
      <c r="M43" s="8">
        <v>561</v>
      </c>
      <c r="N43" s="8">
        <v>13</v>
      </c>
      <c r="O43" s="22">
        <v>91</v>
      </c>
      <c r="P43" s="22">
        <v>94</v>
      </c>
      <c r="Q43" s="22">
        <v>96</v>
      </c>
      <c r="R43" s="22">
        <v>98</v>
      </c>
      <c r="S43" s="22">
        <v>91</v>
      </c>
      <c r="T43" s="22">
        <v>95</v>
      </c>
      <c r="U43" s="22">
        <v>565</v>
      </c>
      <c r="V43" s="22">
        <v>14</v>
      </c>
      <c r="W43" s="22">
        <v>1127</v>
      </c>
      <c r="X43" s="22">
        <v>25</v>
      </c>
      <c r="Y43" s="10"/>
      <c r="Z43" s="22"/>
    </row>
    <row r="44" spans="1:27" ht="15.6" x14ac:dyDescent="0.3">
      <c r="A44" s="8">
        <v>27</v>
      </c>
      <c r="B44" s="8">
        <v>414337</v>
      </c>
      <c r="C44" s="37" t="s">
        <v>396</v>
      </c>
      <c r="D44" s="37" t="s">
        <v>395</v>
      </c>
      <c r="E44" s="8" t="s">
        <v>182</v>
      </c>
      <c r="F44" s="8" t="s">
        <v>18</v>
      </c>
      <c r="G44" s="8">
        <v>92</v>
      </c>
      <c r="H44" s="8">
        <v>93</v>
      </c>
      <c r="I44" s="8">
        <v>95</v>
      </c>
      <c r="J44" s="8">
        <v>97</v>
      </c>
      <c r="K44" s="8">
        <v>92</v>
      </c>
      <c r="L44" s="8">
        <v>91</v>
      </c>
      <c r="M44" s="8">
        <v>560</v>
      </c>
      <c r="N44" s="8">
        <v>11</v>
      </c>
      <c r="O44" s="22">
        <v>96</v>
      </c>
      <c r="P44" s="22">
        <v>95</v>
      </c>
      <c r="Q44" s="22">
        <v>98</v>
      </c>
      <c r="R44" s="22">
        <v>96</v>
      </c>
      <c r="S44" s="22">
        <v>88</v>
      </c>
      <c r="T44" s="22">
        <v>88</v>
      </c>
      <c r="U44" s="22">
        <v>561</v>
      </c>
      <c r="V44" s="22">
        <v>20</v>
      </c>
      <c r="W44" s="22">
        <v>1126</v>
      </c>
      <c r="X44" s="22">
        <v>40</v>
      </c>
      <c r="Y44" s="10"/>
      <c r="Z44" s="22"/>
      <c r="AA44" s="18"/>
    </row>
    <row r="45" spans="1:27" ht="15.6" x14ac:dyDescent="0.3">
      <c r="A45" s="8">
        <v>28</v>
      </c>
      <c r="B45" s="8">
        <v>443008</v>
      </c>
      <c r="C45" s="37" t="s">
        <v>231</v>
      </c>
      <c r="D45" s="37" t="s">
        <v>447</v>
      </c>
      <c r="E45" s="8" t="s">
        <v>181</v>
      </c>
      <c r="F45" s="8" t="s">
        <v>138</v>
      </c>
      <c r="G45" s="8">
        <v>94</v>
      </c>
      <c r="H45" s="8">
        <v>91</v>
      </c>
      <c r="I45" s="8">
        <v>99</v>
      </c>
      <c r="J45" s="8">
        <v>99</v>
      </c>
      <c r="K45" s="8">
        <v>91</v>
      </c>
      <c r="L45" s="8">
        <v>85</v>
      </c>
      <c r="M45" s="8">
        <v>559</v>
      </c>
      <c r="N45" s="8">
        <v>17</v>
      </c>
      <c r="O45" s="22">
        <v>93</v>
      </c>
      <c r="P45" s="22">
        <v>94</v>
      </c>
      <c r="Q45" s="22">
        <v>97</v>
      </c>
      <c r="R45" s="22">
        <v>94</v>
      </c>
      <c r="S45" s="22">
        <v>88</v>
      </c>
      <c r="T45" s="22">
        <v>91</v>
      </c>
      <c r="U45" s="22">
        <v>557</v>
      </c>
      <c r="V45" s="22">
        <v>16</v>
      </c>
      <c r="W45" s="22">
        <v>1122</v>
      </c>
      <c r="X45" s="22">
        <v>38</v>
      </c>
      <c r="Y45" s="10"/>
      <c r="Z45" s="22"/>
    </row>
    <row r="46" spans="1:27" ht="15.6" x14ac:dyDescent="0.3">
      <c r="A46" s="8">
        <v>29</v>
      </c>
      <c r="B46" s="8">
        <v>459943</v>
      </c>
      <c r="C46" s="37" t="s">
        <v>224</v>
      </c>
      <c r="D46" s="37" t="s">
        <v>399</v>
      </c>
      <c r="E46" s="8" t="s">
        <v>182</v>
      </c>
      <c r="F46" s="8" t="s">
        <v>36</v>
      </c>
      <c r="G46" s="8">
        <v>91</v>
      </c>
      <c r="H46" s="8">
        <v>90</v>
      </c>
      <c r="I46" s="8">
        <v>96</v>
      </c>
      <c r="J46" s="8">
        <v>96</v>
      </c>
      <c r="K46" s="8">
        <v>94</v>
      </c>
      <c r="L46" s="8">
        <v>92</v>
      </c>
      <c r="M46" s="8">
        <v>559</v>
      </c>
      <c r="N46" s="8">
        <v>16</v>
      </c>
      <c r="O46" s="22">
        <v>95</v>
      </c>
      <c r="P46" s="22">
        <v>95</v>
      </c>
      <c r="Q46" s="22">
        <v>97</v>
      </c>
      <c r="R46" s="22">
        <v>98</v>
      </c>
      <c r="S46" s="22">
        <v>92</v>
      </c>
      <c r="T46" s="22">
        <v>92</v>
      </c>
      <c r="U46" s="22">
        <v>569</v>
      </c>
      <c r="V46" s="22">
        <v>17</v>
      </c>
      <c r="W46" s="22">
        <v>1122</v>
      </c>
      <c r="X46" s="22">
        <v>30</v>
      </c>
      <c r="Y46" s="10"/>
      <c r="Z46" s="22"/>
    </row>
    <row r="47" spans="1:27" ht="15.6" x14ac:dyDescent="0.3">
      <c r="A47" s="8">
        <v>30</v>
      </c>
      <c r="B47" s="8">
        <v>406708</v>
      </c>
      <c r="C47" s="37" t="s">
        <v>487</v>
      </c>
      <c r="D47" s="37" t="s">
        <v>486</v>
      </c>
      <c r="E47" s="8" t="s">
        <v>183</v>
      </c>
      <c r="F47" s="8" t="s">
        <v>10</v>
      </c>
      <c r="G47" s="8">
        <v>96</v>
      </c>
      <c r="H47" s="8">
        <v>95</v>
      </c>
      <c r="I47" s="8">
        <v>99</v>
      </c>
      <c r="J47" s="8">
        <v>100</v>
      </c>
      <c r="K47" s="8">
        <v>87</v>
      </c>
      <c r="L47" s="8">
        <v>82</v>
      </c>
      <c r="M47" s="8">
        <v>559</v>
      </c>
      <c r="N47" s="8">
        <v>14</v>
      </c>
      <c r="O47" s="22">
        <v>88</v>
      </c>
      <c r="P47" s="22">
        <v>91</v>
      </c>
      <c r="Q47" s="22">
        <v>96</v>
      </c>
      <c r="R47" s="22">
        <v>97</v>
      </c>
      <c r="S47" s="22">
        <v>91</v>
      </c>
      <c r="T47" s="22">
        <v>95</v>
      </c>
      <c r="U47" s="22">
        <v>558</v>
      </c>
      <c r="V47" s="22">
        <v>11</v>
      </c>
      <c r="W47" s="22">
        <v>1119</v>
      </c>
      <c r="X47" s="22">
        <v>26</v>
      </c>
      <c r="Y47" s="10"/>
      <c r="Z47" s="22"/>
    </row>
    <row r="48" spans="1:27" ht="15.6" x14ac:dyDescent="0.3">
      <c r="A48" s="8">
        <v>31</v>
      </c>
      <c r="B48" s="8">
        <v>446649</v>
      </c>
      <c r="C48" s="37" t="s">
        <v>221</v>
      </c>
      <c r="D48" s="37" t="s">
        <v>398</v>
      </c>
      <c r="E48" s="8" t="s">
        <v>182</v>
      </c>
      <c r="F48" s="8" t="s">
        <v>66</v>
      </c>
      <c r="G48" s="8">
        <v>92</v>
      </c>
      <c r="H48" s="8">
        <v>98</v>
      </c>
      <c r="I48" s="8">
        <v>92</v>
      </c>
      <c r="J48" s="8">
        <v>93</v>
      </c>
      <c r="K48" s="8">
        <v>92</v>
      </c>
      <c r="L48" s="8">
        <v>92</v>
      </c>
      <c r="M48" s="8">
        <v>559</v>
      </c>
      <c r="N48" s="8">
        <v>10</v>
      </c>
      <c r="O48" s="22">
        <v>87</v>
      </c>
      <c r="P48" s="22">
        <v>93</v>
      </c>
      <c r="Q48" s="22">
        <v>92</v>
      </c>
      <c r="R48" s="22">
        <v>97</v>
      </c>
      <c r="S48" s="22">
        <v>90</v>
      </c>
      <c r="T48" s="22">
        <v>98</v>
      </c>
      <c r="U48" s="22">
        <v>557</v>
      </c>
      <c r="V48" s="22">
        <v>11</v>
      </c>
      <c r="W48" s="22">
        <v>1119</v>
      </c>
      <c r="X48" s="22">
        <v>26</v>
      </c>
      <c r="Y48" s="10"/>
      <c r="Z48" s="22"/>
    </row>
    <row r="49" spans="1:26" ht="15.6" x14ac:dyDescent="0.3">
      <c r="A49" s="8">
        <v>32</v>
      </c>
      <c r="B49" s="8">
        <v>385085</v>
      </c>
      <c r="C49" s="37" t="s">
        <v>264</v>
      </c>
      <c r="D49" s="37" t="s">
        <v>484</v>
      </c>
      <c r="E49" s="8" t="s">
        <v>181</v>
      </c>
      <c r="F49" s="8" t="s">
        <v>119</v>
      </c>
      <c r="G49" s="8">
        <v>93</v>
      </c>
      <c r="H49" s="8">
        <v>93</v>
      </c>
      <c r="I49" s="8">
        <v>97</v>
      </c>
      <c r="J49" s="8">
        <v>97</v>
      </c>
      <c r="K49" s="8">
        <v>89</v>
      </c>
      <c r="L49" s="8">
        <v>90</v>
      </c>
      <c r="M49" s="8">
        <v>559</v>
      </c>
      <c r="N49" s="8">
        <v>10</v>
      </c>
      <c r="O49" s="22">
        <v>94</v>
      </c>
      <c r="P49" s="22">
        <v>96</v>
      </c>
      <c r="Q49" s="22">
        <v>93</v>
      </c>
      <c r="R49" s="22">
        <v>92</v>
      </c>
      <c r="S49" s="22">
        <v>88</v>
      </c>
      <c r="T49" s="22">
        <v>91</v>
      </c>
      <c r="U49" s="22">
        <v>554</v>
      </c>
      <c r="V49" s="22">
        <v>12</v>
      </c>
      <c r="W49" s="22">
        <v>1116</v>
      </c>
      <c r="X49" s="22">
        <v>28</v>
      </c>
      <c r="Y49" s="10"/>
      <c r="Z49" s="22"/>
    </row>
    <row r="50" spans="1:26" ht="15.6" x14ac:dyDescent="0.3">
      <c r="A50" s="8">
        <v>33</v>
      </c>
      <c r="B50" s="8">
        <v>354553</v>
      </c>
      <c r="C50" s="37" t="s">
        <v>266</v>
      </c>
      <c r="D50" s="37" t="s">
        <v>488</v>
      </c>
      <c r="E50" s="8" t="s">
        <v>182</v>
      </c>
      <c r="F50" s="8" t="s">
        <v>92</v>
      </c>
      <c r="G50" s="8">
        <v>94</v>
      </c>
      <c r="H50" s="8">
        <v>93</v>
      </c>
      <c r="I50" s="8">
        <v>97</v>
      </c>
      <c r="J50" s="8">
        <v>95</v>
      </c>
      <c r="K50" s="8">
        <v>89</v>
      </c>
      <c r="L50" s="8">
        <v>90</v>
      </c>
      <c r="M50" s="8">
        <v>558</v>
      </c>
      <c r="N50" s="8">
        <v>15</v>
      </c>
      <c r="O50" s="22">
        <v>93</v>
      </c>
      <c r="P50" s="22">
        <v>89</v>
      </c>
      <c r="Q50" s="22">
        <v>97</v>
      </c>
      <c r="R50" s="22">
        <v>97</v>
      </c>
      <c r="S50" s="22">
        <v>89</v>
      </c>
      <c r="T50" s="22">
        <v>91</v>
      </c>
      <c r="U50" s="22">
        <v>556</v>
      </c>
      <c r="V50" s="22">
        <v>13</v>
      </c>
      <c r="W50" s="22">
        <v>1115</v>
      </c>
      <c r="X50" s="22">
        <v>25</v>
      </c>
      <c r="Y50" s="10"/>
      <c r="Z50" s="22"/>
    </row>
    <row r="51" spans="1:26" ht="15.6" x14ac:dyDescent="0.3">
      <c r="A51" s="8">
        <v>34</v>
      </c>
      <c r="B51" s="8">
        <v>345087</v>
      </c>
      <c r="C51" s="37" t="s">
        <v>237</v>
      </c>
      <c r="D51" s="37" t="s">
        <v>417</v>
      </c>
      <c r="E51" s="8" t="s">
        <v>181</v>
      </c>
      <c r="F51" s="8" t="s">
        <v>73</v>
      </c>
      <c r="G51" s="8">
        <v>91</v>
      </c>
      <c r="H51" s="8">
        <v>94</v>
      </c>
      <c r="I51" s="8">
        <v>100</v>
      </c>
      <c r="J51" s="8">
        <v>97</v>
      </c>
      <c r="K51" s="8">
        <v>87</v>
      </c>
      <c r="L51" s="8">
        <v>88</v>
      </c>
      <c r="M51" s="8">
        <v>557</v>
      </c>
      <c r="N51" s="8">
        <v>15</v>
      </c>
      <c r="O51" s="22">
        <v>92</v>
      </c>
      <c r="P51" s="22">
        <v>87</v>
      </c>
      <c r="Q51" s="22">
        <v>98</v>
      </c>
      <c r="R51" s="22">
        <v>98</v>
      </c>
      <c r="S51" s="22">
        <v>87</v>
      </c>
      <c r="T51" s="22">
        <v>91</v>
      </c>
      <c r="U51" s="22">
        <v>553</v>
      </c>
      <c r="V51" s="22">
        <v>12</v>
      </c>
      <c r="W51" s="22">
        <v>1114</v>
      </c>
      <c r="X51" s="22">
        <v>24</v>
      </c>
      <c r="Y51" s="10"/>
      <c r="Z51" s="22"/>
    </row>
    <row r="52" spans="1:26" ht="15.6" x14ac:dyDescent="0.3">
      <c r="A52" s="8">
        <v>35</v>
      </c>
      <c r="B52" s="8">
        <v>262179</v>
      </c>
      <c r="C52" s="37" t="s">
        <v>208</v>
      </c>
      <c r="D52" s="37" t="s">
        <v>382</v>
      </c>
      <c r="E52" s="8" t="s">
        <v>181</v>
      </c>
      <c r="F52" s="8" t="s">
        <v>107</v>
      </c>
      <c r="G52" s="8">
        <v>95</v>
      </c>
      <c r="H52" s="8">
        <v>88</v>
      </c>
      <c r="I52" s="8">
        <v>95</v>
      </c>
      <c r="J52" s="8">
        <v>99</v>
      </c>
      <c r="K52" s="8">
        <v>92</v>
      </c>
      <c r="L52" s="8">
        <v>88</v>
      </c>
      <c r="M52" s="8">
        <v>557</v>
      </c>
      <c r="N52" s="8">
        <v>13</v>
      </c>
      <c r="O52" s="22">
        <v>91</v>
      </c>
      <c r="P52" s="22">
        <v>90</v>
      </c>
      <c r="Q52" s="22">
        <v>99</v>
      </c>
      <c r="R52" s="22">
        <v>100</v>
      </c>
      <c r="S52" s="22">
        <v>86</v>
      </c>
      <c r="T52" s="22">
        <v>84</v>
      </c>
      <c r="U52" s="22">
        <v>550</v>
      </c>
      <c r="V52" s="22">
        <v>19</v>
      </c>
      <c r="W52" s="22">
        <v>1113</v>
      </c>
      <c r="X52" s="22">
        <v>40</v>
      </c>
      <c r="Y52" s="10"/>
      <c r="Z52" s="22"/>
    </row>
    <row r="53" spans="1:26" ht="15.6" x14ac:dyDescent="0.3">
      <c r="A53" s="8">
        <v>36</v>
      </c>
      <c r="B53" s="8">
        <v>414624</v>
      </c>
      <c r="C53" s="37" t="s">
        <v>217</v>
      </c>
      <c r="D53" s="37" t="s">
        <v>389</v>
      </c>
      <c r="E53" s="8" t="s">
        <v>182</v>
      </c>
      <c r="F53" s="8" t="s">
        <v>8</v>
      </c>
      <c r="G53" s="8">
        <v>93</v>
      </c>
      <c r="H53" s="8">
        <v>97</v>
      </c>
      <c r="I53" s="8">
        <v>93</v>
      </c>
      <c r="J53" s="8">
        <v>93</v>
      </c>
      <c r="K53" s="8">
        <v>91</v>
      </c>
      <c r="L53" s="8">
        <v>90</v>
      </c>
      <c r="M53" s="8">
        <v>557</v>
      </c>
      <c r="N53" s="8">
        <v>12</v>
      </c>
      <c r="O53" s="22">
        <v>93</v>
      </c>
      <c r="P53" s="22">
        <v>92</v>
      </c>
      <c r="Q53" s="22">
        <v>99</v>
      </c>
      <c r="R53" s="22">
        <v>96</v>
      </c>
      <c r="S53" s="22">
        <v>89</v>
      </c>
      <c r="T53" s="22">
        <v>91</v>
      </c>
      <c r="U53" s="22">
        <v>560</v>
      </c>
      <c r="V53" s="22">
        <v>16</v>
      </c>
      <c r="W53" s="22">
        <v>1113</v>
      </c>
      <c r="X53" s="22">
        <v>31</v>
      </c>
      <c r="Y53" s="10"/>
      <c r="Z53" s="22"/>
    </row>
    <row r="54" spans="1:26" ht="15.6" x14ac:dyDescent="0.3">
      <c r="A54" s="8">
        <v>37</v>
      </c>
      <c r="B54" s="8">
        <v>325340</v>
      </c>
      <c r="C54" s="37" t="s">
        <v>214</v>
      </c>
      <c r="D54" s="37" t="s">
        <v>406</v>
      </c>
      <c r="E54" s="8" t="s">
        <v>182</v>
      </c>
      <c r="F54" s="8" t="s">
        <v>150</v>
      </c>
      <c r="G54" s="8">
        <v>92</v>
      </c>
      <c r="H54" s="8">
        <v>95</v>
      </c>
      <c r="I54" s="8">
        <v>95</v>
      </c>
      <c r="J54" s="8">
        <v>93</v>
      </c>
      <c r="K54" s="8">
        <v>91</v>
      </c>
      <c r="L54" s="8">
        <v>88</v>
      </c>
      <c r="M54" s="8">
        <v>554</v>
      </c>
      <c r="N54" s="8">
        <v>15</v>
      </c>
      <c r="O54" s="22">
        <v>93</v>
      </c>
      <c r="P54" s="22">
        <v>88</v>
      </c>
      <c r="Q54" s="22">
        <v>96</v>
      </c>
      <c r="R54" s="22">
        <v>94</v>
      </c>
      <c r="S54" s="22">
        <v>90</v>
      </c>
      <c r="T54" s="22">
        <v>84</v>
      </c>
      <c r="U54" s="22">
        <v>545</v>
      </c>
      <c r="V54" s="22">
        <v>17</v>
      </c>
      <c r="W54" s="22">
        <v>1111</v>
      </c>
      <c r="X54" s="22">
        <v>36</v>
      </c>
      <c r="Y54" s="10"/>
      <c r="Z54" s="22"/>
    </row>
    <row r="55" spans="1:26" ht="15.6" x14ac:dyDescent="0.3">
      <c r="A55" s="8">
        <v>38</v>
      </c>
      <c r="B55" s="8">
        <v>440640</v>
      </c>
      <c r="C55" s="37" t="s">
        <v>235</v>
      </c>
      <c r="D55" s="37" t="s">
        <v>1087</v>
      </c>
      <c r="E55" s="8" t="s">
        <v>182</v>
      </c>
      <c r="F55" s="8" t="s">
        <v>46</v>
      </c>
      <c r="G55" s="8">
        <v>93</v>
      </c>
      <c r="H55" s="8">
        <v>90</v>
      </c>
      <c r="I55" s="8">
        <v>93</v>
      </c>
      <c r="J55" s="8">
        <v>96</v>
      </c>
      <c r="K55" s="8">
        <v>89</v>
      </c>
      <c r="L55" s="8">
        <v>93</v>
      </c>
      <c r="M55" s="8">
        <v>554</v>
      </c>
      <c r="N55" s="8">
        <v>13</v>
      </c>
      <c r="O55" s="22">
        <v>95</v>
      </c>
      <c r="P55" s="22">
        <v>94</v>
      </c>
      <c r="Q55" s="22">
        <v>90</v>
      </c>
      <c r="R55" s="22">
        <v>98</v>
      </c>
      <c r="S55" s="22">
        <v>89</v>
      </c>
      <c r="T55" s="22">
        <v>86</v>
      </c>
      <c r="U55" s="22">
        <v>552</v>
      </c>
      <c r="V55" s="22">
        <v>15</v>
      </c>
      <c r="W55" s="22">
        <v>1111</v>
      </c>
      <c r="X55" s="22">
        <v>34</v>
      </c>
      <c r="Y55" s="10"/>
      <c r="Z55" s="22"/>
    </row>
    <row r="56" spans="1:26" ht="15.6" x14ac:dyDescent="0.3">
      <c r="A56" s="8">
        <v>39</v>
      </c>
      <c r="B56" s="8">
        <v>244383</v>
      </c>
      <c r="C56" s="37" t="s">
        <v>262</v>
      </c>
      <c r="D56" s="37" t="s">
        <v>411</v>
      </c>
      <c r="E56" s="8" t="s">
        <v>181</v>
      </c>
      <c r="F56" s="8" t="s">
        <v>31</v>
      </c>
      <c r="G56" s="8">
        <v>95</v>
      </c>
      <c r="H56" s="8">
        <v>91</v>
      </c>
      <c r="I56" s="8">
        <v>95</v>
      </c>
      <c r="J56" s="8">
        <v>92</v>
      </c>
      <c r="K56" s="8">
        <v>88</v>
      </c>
      <c r="L56" s="8">
        <v>92</v>
      </c>
      <c r="M56" s="8">
        <v>553</v>
      </c>
      <c r="N56" s="8">
        <v>15</v>
      </c>
      <c r="O56" s="22">
        <v>87</v>
      </c>
      <c r="P56" s="22">
        <v>95</v>
      </c>
      <c r="Q56" s="22">
        <v>97</v>
      </c>
      <c r="R56" s="22">
        <v>98</v>
      </c>
      <c r="S56" s="22">
        <v>89</v>
      </c>
      <c r="T56" s="22">
        <v>83</v>
      </c>
      <c r="U56" s="22">
        <v>549</v>
      </c>
      <c r="V56" s="22">
        <v>18</v>
      </c>
      <c r="W56" s="22">
        <v>1111</v>
      </c>
      <c r="X56" s="22">
        <v>32</v>
      </c>
      <c r="Y56" s="10"/>
      <c r="Z56" s="22"/>
    </row>
    <row r="57" spans="1:26" ht="15.6" x14ac:dyDescent="0.3">
      <c r="A57" s="8">
        <v>40</v>
      </c>
      <c r="B57" s="8">
        <v>400645</v>
      </c>
      <c r="C57" s="37" t="s">
        <v>283</v>
      </c>
      <c r="D57" s="37" t="s">
        <v>390</v>
      </c>
      <c r="E57" s="8" t="s">
        <v>182</v>
      </c>
      <c r="F57" s="8" t="s">
        <v>10</v>
      </c>
      <c r="G57" s="8">
        <v>94</v>
      </c>
      <c r="H57" s="8">
        <v>95</v>
      </c>
      <c r="I57" s="8">
        <v>97</v>
      </c>
      <c r="J57" s="8">
        <v>96</v>
      </c>
      <c r="K57" s="8">
        <v>86</v>
      </c>
      <c r="L57" s="8">
        <v>85</v>
      </c>
      <c r="M57" s="8">
        <v>553</v>
      </c>
      <c r="N57" s="8">
        <v>11</v>
      </c>
      <c r="O57" s="22">
        <v>93</v>
      </c>
      <c r="P57" s="22">
        <v>95</v>
      </c>
      <c r="Q57" s="22">
        <v>90</v>
      </c>
      <c r="R57" s="22">
        <v>95</v>
      </c>
      <c r="S57" s="22">
        <v>88</v>
      </c>
      <c r="T57" s="22">
        <v>88</v>
      </c>
      <c r="U57" s="22">
        <v>549</v>
      </c>
      <c r="V57" s="22">
        <v>14</v>
      </c>
      <c r="W57" s="22">
        <v>1111</v>
      </c>
      <c r="X57" s="22">
        <v>26</v>
      </c>
      <c r="Y57" s="10"/>
      <c r="Z57" s="22"/>
    </row>
    <row r="58" spans="1:26" ht="15.6" x14ac:dyDescent="0.3">
      <c r="A58" s="8">
        <v>41</v>
      </c>
      <c r="B58" s="8">
        <v>358912</v>
      </c>
      <c r="C58" s="37" t="s">
        <v>259</v>
      </c>
      <c r="D58" s="37" t="s">
        <v>1691</v>
      </c>
      <c r="E58" s="8" t="s">
        <v>181</v>
      </c>
      <c r="F58" s="8" t="s">
        <v>14</v>
      </c>
      <c r="G58" s="8">
        <v>90</v>
      </c>
      <c r="H58" s="8">
        <v>91</v>
      </c>
      <c r="I58" s="8">
        <v>96</v>
      </c>
      <c r="J58" s="8">
        <v>94</v>
      </c>
      <c r="K58" s="8">
        <v>89</v>
      </c>
      <c r="L58" s="8">
        <v>93</v>
      </c>
      <c r="M58" s="8">
        <v>553</v>
      </c>
      <c r="N58" s="8">
        <v>8</v>
      </c>
      <c r="O58" s="22">
        <v>90</v>
      </c>
      <c r="P58" s="22">
        <v>90</v>
      </c>
      <c r="Q58" s="22">
        <v>97</v>
      </c>
      <c r="R58" s="22">
        <v>96</v>
      </c>
      <c r="S58" s="22">
        <v>91</v>
      </c>
      <c r="T58" s="22">
        <v>86</v>
      </c>
      <c r="U58" s="22">
        <v>550</v>
      </c>
      <c r="V58" s="22">
        <v>13</v>
      </c>
      <c r="W58" s="22">
        <v>1110</v>
      </c>
      <c r="X58" s="22">
        <v>33</v>
      </c>
      <c r="Y58" s="10"/>
      <c r="Z58" s="22"/>
    </row>
    <row r="59" spans="1:26" ht="15.6" x14ac:dyDescent="0.3">
      <c r="A59" s="8">
        <v>42</v>
      </c>
      <c r="B59" s="8">
        <v>372233</v>
      </c>
      <c r="C59" s="37" t="s">
        <v>241</v>
      </c>
      <c r="D59" s="37" t="s">
        <v>401</v>
      </c>
      <c r="E59" s="8" t="s">
        <v>182</v>
      </c>
      <c r="F59" s="8" t="s">
        <v>8</v>
      </c>
      <c r="G59" s="8">
        <v>95</v>
      </c>
      <c r="H59" s="8">
        <v>90</v>
      </c>
      <c r="I59" s="8">
        <v>96</v>
      </c>
      <c r="J59" s="8">
        <v>97</v>
      </c>
      <c r="K59" s="8">
        <v>90</v>
      </c>
      <c r="L59" s="8">
        <v>84</v>
      </c>
      <c r="M59" s="8">
        <v>552</v>
      </c>
      <c r="N59" s="8">
        <v>14</v>
      </c>
      <c r="O59" s="22">
        <v>91</v>
      </c>
      <c r="P59" s="22">
        <v>91</v>
      </c>
      <c r="Q59" s="22">
        <v>100</v>
      </c>
      <c r="R59" s="22">
        <v>98</v>
      </c>
      <c r="S59" s="22">
        <v>85</v>
      </c>
      <c r="T59" s="22">
        <v>91</v>
      </c>
      <c r="U59" s="22">
        <v>556</v>
      </c>
      <c r="V59" s="22">
        <v>19</v>
      </c>
      <c r="W59" s="22">
        <v>1107</v>
      </c>
      <c r="X59" s="22">
        <v>38</v>
      </c>
      <c r="Y59" s="10"/>
      <c r="Z59" s="22"/>
    </row>
    <row r="60" spans="1:26" ht="15.6" x14ac:dyDescent="0.3">
      <c r="A60" s="8">
        <v>43</v>
      </c>
      <c r="B60" s="8">
        <v>430374</v>
      </c>
      <c r="C60" s="37" t="s">
        <v>235</v>
      </c>
      <c r="D60" s="37" t="s">
        <v>445</v>
      </c>
      <c r="E60" s="8" t="s">
        <v>183</v>
      </c>
      <c r="F60" s="8" t="s">
        <v>10</v>
      </c>
      <c r="G60" s="8">
        <v>95</v>
      </c>
      <c r="H60" s="8">
        <v>90</v>
      </c>
      <c r="I60" s="8">
        <v>96</v>
      </c>
      <c r="J60" s="8">
        <v>93</v>
      </c>
      <c r="K60" s="8">
        <v>90</v>
      </c>
      <c r="L60" s="8">
        <v>87</v>
      </c>
      <c r="M60" s="8">
        <v>551</v>
      </c>
      <c r="N60" s="8">
        <v>13</v>
      </c>
      <c r="O60" s="22">
        <v>97</v>
      </c>
      <c r="P60" s="22">
        <v>92</v>
      </c>
      <c r="Q60" s="22">
        <v>94</v>
      </c>
      <c r="R60" s="22">
        <v>94</v>
      </c>
      <c r="S60" s="22">
        <v>81</v>
      </c>
      <c r="T60" s="22">
        <v>88</v>
      </c>
      <c r="U60" s="22">
        <v>546</v>
      </c>
      <c r="V60" s="22">
        <v>13</v>
      </c>
      <c r="W60" s="22">
        <v>1107</v>
      </c>
      <c r="X60" s="22">
        <v>35</v>
      </c>
      <c r="Y60" s="10"/>
      <c r="Z60" s="22"/>
    </row>
    <row r="61" spans="1:26" ht="15.6" x14ac:dyDescent="0.3">
      <c r="A61" s="8">
        <v>44</v>
      </c>
      <c r="B61" s="8">
        <v>404524</v>
      </c>
      <c r="C61" s="37" t="s">
        <v>1692</v>
      </c>
      <c r="D61" s="37" t="s">
        <v>1693</v>
      </c>
      <c r="E61" s="8" t="s">
        <v>181</v>
      </c>
      <c r="F61" s="8" t="s">
        <v>10</v>
      </c>
      <c r="G61" s="8">
        <v>92</v>
      </c>
      <c r="H61" s="8">
        <v>93</v>
      </c>
      <c r="I61" s="8">
        <v>94</v>
      </c>
      <c r="J61" s="8">
        <v>97</v>
      </c>
      <c r="K61" s="8">
        <v>90</v>
      </c>
      <c r="L61" s="8">
        <v>85</v>
      </c>
      <c r="M61" s="8">
        <v>551</v>
      </c>
      <c r="N61" s="8">
        <v>8</v>
      </c>
      <c r="O61" s="22">
        <v>92</v>
      </c>
      <c r="P61" s="22">
        <v>93</v>
      </c>
      <c r="Q61" s="22">
        <v>92</v>
      </c>
      <c r="R61" s="22">
        <v>97</v>
      </c>
      <c r="S61" s="22">
        <v>90</v>
      </c>
      <c r="T61" s="22">
        <v>91</v>
      </c>
      <c r="U61" s="22">
        <v>555</v>
      </c>
      <c r="V61" s="22">
        <v>16</v>
      </c>
      <c r="W61" s="22">
        <v>1105</v>
      </c>
      <c r="X61" s="22">
        <v>28</v>
      </c>
      <c r="Y61" s="10"/>
      <c r="Z61" s="22"/>
    </row>
    <row r="62" spans="1:26" ht="15.6" x14ac:dyDescent="0.3">
      <c r="A62" s="8">
        <v>45</v>
      </c>
      <c r="B62" s="8">
        <v>399775</v>
      </c>
      <c r="C62" s="37" t="s">
        <v>280</v>
      </c>
      <c r="D62" s="37" t="s">
        <v>423</v>
      </c>
      <c r="E62" s="8" t="s">
        <v>182</v>
      </c>
      <c r="F62" s="8" t="s">
        <v>10</v>
      </c>
      <c r="G62" s="8">
        <v>94</v>
      </c>
      <c r="H62" s="8">
        <v>94</v>
      </c>
      <c r="I62" s="8">
        <v>97</v>
      </c>
      <c r="J62" s="8">
        <v>96</v>
      </c>
      <c r="K62" s="8">
        <v>87</v>
      </c>
      <c r="L62" s="8">
        <v>81</v>
      </c>
      <c r="M62" s="8">
        <v>549</v>
      </c>
      <c r="N62" s="8">
        <v>16</v>
      </c>
      <c r="O62" s="22">
        <v>91</v>
      </c>
      <c r="P62" s="22">
        <v>94</v>
      </c>
      <c r="Q62" s="22">
        <v>95</v>
      </c>
      <c r="R62" s="22">
        <v>96</v>
      </c>
      <c r="S62" s="22">
        <v>87</v>
      </c>
      <c r="T62" s="22">
        <v>78</v>
      </c>
      <c r="U62" s="22">
        <v>541</v>
      </c>
      <c r="V62" s="22">
        <v>12</v>
      </c>
      <c r="W62" s="22">
        <v>1101</v>
      </c>
      <c r="X62" s="22">
        <v>29</v>
      </c>
      <c r="Y62" s="10"/>
      <c r="Z62" s="22"/>
    </row>
    <row r="63" spans="1:26" ht="15.6" x14ac:dyDescent="0.3">
      <c r="A63" s="8">
        <v>46</v>
      </c>
      <c r="B63" s="8">
        <v>352601</v>
      </c>
      <c r="C63" s="37" t="s">
        <v>212</v>
      </c>
      <c r="D63" s="37" t="s">
        <v>1694</v>
      </c>
      <c r="E63" s="8" t="s">
        <v>182</v>
      </c>
      <c r="F63" s="8" t="s">
        <v>109</v>
      </c>
      <c r="G63" s="8">
        <v>92</v>
      </c>
      <c r="H63" s="8">
        <v>97</v>
      </c>
      <c r="I63" s="8">
        <v>95</v>
      </c>
      <c r="J63" s="8">
        <v>95</v>
      </c>
      <c r="K63" s="8">
        <v>86</v>
      </c>
      <c r="L63" s="8">
        <v>83</v>
      </c>
      <c r="M63" s="8">
        <v>548</v>
      </c>
      <c r="N63" s="8">
        <v>14</v>
      </c>
      <c r="O63" s="22">
        <v>88</v>
      </c>
      <c r="P63" s="22">
        <v>92</v>
      </c>
      <c r="Q63" s="22">
        <v>96</v>
      </c>
      <c r="R63" s="22">
        <v>99</v>
      </c>
      <c r="S63" s="22">
        <v>91</v>
      </c>
      <c r="T63" s="22">
        <v>91</v>
      </c>
      <c r="U63" s="22">
        <v>557</v>
      </c>
      <c r="V63" s="22">
        <v>20</v>
      </c>
      <c r="W63" s="22">
        <v>1099</v>
      </c>
      <c r="X63" s="22">
        <v>30</v>
      </c>
      <c r="Y63" s="10"/>
      <c r="Z63" s="22"/>
    </row>
    <row r="64" spans="1:26" ht="15.6" x14ac:dyDescent="0.3">
      <c r="A64" s="8">
        <v>47</v>
      </c>
      <c r="B64" s="8">
        <v>396354</v>
      </c>
      <c r="C64" s="37" t="s">
        <v>218</v>
      </c>
      <c r="D64" s="37" t="s">
        <v>403</v>
      </c>
      <c r="E64" s="8" t="s">
        <v>181</v>
      </c>
      <c r="F64" s="8" t="s">
        <v>14</v>
      </c>
      <c r="G64" s="8">
        <v>95</v>
      </c>
      <c r="H64" s="8">
        <v>91</v>
      </c>
      <c r="I64" s="8">
        <v>93</v>
      </c>
      <c r="J64" s="8">
        <v>95</v>
      </c>
      <c r="K64" s="8">
        <v>87</v>
      </c>
      <c r="L64" s="8">
        <v>87</v>
      </c>
      <c r="M64" s="8">
        <v>548</v>
      </c>
      <c r="N64" s="8">
        <v>12</v>
      </c>
      <c r="O64" s="22">
        <v>87</v>
      </c>
      <c r="P64" s="22">
        <v>82</v>
      </c>
      <c r="Q64" s="22">
        <v>97</v>
      </c>
      <c r="R64" s="22">
        <v>93</v>
      </c>
      <c r="S64" s="22">
        <v>92</v>
      </c>
      <c r="T64" s="22">
        <v>93</v>
      </c>
      <c r="U64" s="22">
        <v>544</v>
      </c>
      <c r="V64" s="22">
        <v>15</v>
      </c>
      <c r="W64" s="22">
        <v>1098</v>
      </c>
      <c r="X64" s="22">
        <v>31</v>
      </c>
      <c r="Y64" s="10"/>
      <c r="Z64" s="22"/>
    </row>
    <row r="65" spans="1:26" ht="15.6" x14ac:dyDescent="0.3">
      <c r="A65" s="8">
        <v>48</v>
      </c>
      <c r="B65" s="8">
        <v>382965</v>
      </c>
      <c r="C65" s="37" t="s">
        <v>213</v>
      </c>
      <c r="D65" s="37" t="s">
        <v>421</v>
      </c>
      <c r="E65" s="8" t="s">
        <v>181</v>
      </c>
      <c r="F65" s="8" t="s">
        <v>74</v>
      </c>
      <c r="G65" s="8">
        <v>92</v>
      </c>
      <c r="H65" s="8">
        <v>89</v>
      </c>
      <c r="I65" s="8">
        <v>93</v>
      </c>
      <c r="J65" s="8">
        <v>92</v>
      </c>
      <c r="K65" s="8">
        <v>92</v>
      </c>
      <c r="L65" s="8">
        <v>89</v>
      </c>
      <c r="M65" s="8">
        <v>547</v>
      </c>
      <c r="N65" s="8">
        <v>9</v>
      </c>
      <c r="O65" s="22">
        <v>90</v>
      </c>
      <c r="P65" s="22">
        <v>96</v>
      </c>
      <c r="Q65" s="22">
        <v>96</v>
      </c>
      <c r="R65" s="22">
        <v>96</v>
      </c>
      <c r="S65" s="22">
        <v>88</v>
      </c>
      <c r="T65" s="22">
        <v>85</v>
      </c>
      <c r="U65" s="22">
        <v>551</v>
      </c>
      <c r="V65" s="22">
        <v>16</v>
      </c>
      <c r="W65" s="22">
        <v>1092</v>
      </c>
      <c r="X65" s="22">
        <v>24</v>
      </c>
      <c r="Y65" s="10"/>
      <c r="Z65" s="22"/>
    </row>
    <row r="66" spans="1:26" ht="15.6" x14ac:dyDescent="0.3">
      <c r="A66" s="8">
        <v>49</v>
      </c>
      <c r="B66" s="8">
        <v>493626</v>
      </c>
      <c r="C66" s="37" t="s">
        <v>271</v>
      </c>
      <c r="D66" s="37" t="s">
        <v>402</v>
      </c>
      <c r="E66" s="8" t="s">
        <v>182</v>
      </c>
      <c r="F66" s="8" t="s">
        <v>87</v>
      </c>
      <c r="G66" s="8">
        <v>88</v>
      </c>
      <c r="H66" s="8">
        <v>93</v>
      </c>
      <c r="I66" s="8">
        <v>94</v>
      </c>
      <c r="J66" s="8">
        <v>96</v>
      </c>
      <c r="K66" s="8">
        <v>87</v>
      </c>
      <c r="L66" s="8">
        <v>88</v>
      </c>
      <c r="M66" s="8">
        <v>546</v>
      </c>
      <c r="N66" s="8">
        <v>11</v>
      </c>
      <c r="O66" s="22">
        <v>92</v>
      </c>
      <c r="P66" s="22">
        <v>91</v>
      </c>
      <c r="Q66" s="22">
        <v>93</v>
      </c>
      <c r="R66" s="22">
        <v>95</v>
      </c>
      <c r="S66" s="22">
        <v>85</v>
      </c>
      <c r="T66" s="22">
        <v>92</v>
      </c>
      <c r="U66" s="22">
        <v>548</v>
      </c>
      <c r="V66" s="22">
        <v>8</v>
      </c>
      <c r="W66" s="22">
        <v>1090</v>
      </c>
      <c r="X66" s="22">
        <v>22</v>
      </c>
      <c r="Y66" s="10"/>
      <c r="Z66" s="22"/>
    </row>
    <row r="67" spans="1:26" ht="15.6" x14ac:dyDescent="0.3">
      <c r="A67" s="8">
        <v>50</v>
      </c>
      <c r="B67" s="8">
        <v>289148</v>
      </c>
      <c r="C67" s="37" t="s">
        <v>475</v>
      </c>
      <c r="D67" s="37" t="s">
        <v>474</v>
      </c>
      <c r="E67" s="8" t="s">
        <v>181</v>
      </c>
      <c r="F67" s="8" t="s">
        <v>10</v>
      </c>
      <c r="G67" s="8">
        <v>93</v>
      </c>
      <c r="H67" s="8">
        <v>92</v>
      </c>
      <c r="I67" s="8">
        <v>95</v>
      </c>
      <c r="J67" s="8">
        <v>97</v>
      </c>
      <c r="K67" s="8">
        <v>84</v>
      </c>
      <c r="L67" s="8">
        <v>84</v>
      </c>
      <c r="M67" s="8">
        <v>545</v>
      </c>
      <c r="N67" s="8">
        <v>13</v>
      </c>
      <c r="O67" s="22">
        <v>97</v>
      </c>
      <c r="P67" s="22">
        <v>91</v>
      </c>
      <c r="Q67" s="22">
        <v>92</v>
      </c>
      <c r="R67" s="22">
        <v>98</v>
      </c>
      <c r="S67" s="22">
        <v>82</v>
      </c>
      <c r="T67" s="22">
        <v>87</v>
      </c>
      <c r="U67" s="22">
        <v>547</v>
      </c>
      <c r="V67" s="22">
        <v>11</v>
      </c>
      <c r="W67" s="22">
        <v>1090</v>
      </c>
      <c r="X67" s="22">
        <v>19</v>
      </c>
      <c r="Y67" s="10"/>
      <c r="Z67" s="22"/>
    </row>
    <row r="68" spans="1:26" ht="15.6" x14ac:dyDescent="0.3">
      <c r="A68" s="8">
        <v>51</v>
      </c>
      <c r="B68" s="8">
        <v>314022</v>
      </c>
      <c r="C68" s="37" t="s">
        <v>223</v>
      </c>
      <c r="D68" s="37" t="s">
        <v>400</v>
      </c>
      <c r="E68" s="8" t="s">
        <v>182</v>
      </c>
      <c r="F68" s="8" t="s">
        <v>27</v>
      </c>
      <c r="G68" s="8">
        <v>89</v>
      </c>
      <c r="H68" s="8">
        <v>93</v>
      </c>
      <c r="I68" s="8">
        <v>93</v>
      </c>
      <c r="J68" s="8">
        <v>96</v>
      </c>
      <c r="K68" s="8">
        <v>83</v>
      </c>
      <c r="L68" s="8">
        <v>91</v>
      </c>
      <c r="M68" s="8">
        <v>545</v>
      </c>
      <c r="N68" s="8">
        <v>10</v>
      </c>
      <c r="O68" s="22">
        <v>86</v>
      </c>
      <c r="P68" s="22">
        <v>91</v>
      </c>
      <c r="Q68" s="22">
        <v>94</v>
      </c>
      <c r="R68" s="22">
        <v>96</v>
      </c>
      <c r="S68" s="22">
        <v>86</v>
      </c>
      <c r="T68" s="22">
        <v>93</v>
      </c>
      <c r="U68" s="22">
        <v>546</v>
      </c>
      <c r="V68" s="22">
        <v>10</v>
      </c>
      <c r="W68" s="22">
        <v>1090</v>
      </c>
      <c r="X68" s="22">
        <v>18</v>
      </c>
      <c r="Y68" s="10"/>
      <c r="Z68" s="22"/>
    </row>
    <row r="69" spans="1:26" ht="15.6" x14ac:dyDescent="0.3">
      <c r="A69" s="8">
        <v>52</v>
      </c>
      <c r="B69" s="8">
        <v>389941</v>
      </c>
      <c r="C69" s="37" t="s">
        <v>243</v>
      </c>
      <c r="D69" s="37" t="s">
        <v>448</v>
      </c>
      <c r="E69" s="8" t="s">
        <v>183</v>
      </c>
      <c r="F69" s="8" t="s">
        <v>23</v>
      </c>
      <c r="G69" s="8">
        <v>94</v>
      </c>
      <c r="H69" s="8">
        <v>90</v>
      </c>
      <c r="I69" s="8">
        <v>94</v>
      </c>
      <c r="J69" s="8">
        <v>93</v>
      </c>
      <c r="K69" s="8">
        <v>86</v>
      </c>
      <c r="L69" s="8">
        <v>86</v>
      </c>
      <c r="M69" s="8">
        <v>543</v>
      </c>
      <c r="N69" s="8">
        <v>16</v>
      </c>
      <c r="O69" s="22">
        <v>89</v>
      </c>
      <c r="P69" s="22">
        <v>85</v>
      </c>
      <c r="Q69" s="22">
        <v>95</v>
      </c>
      <c r="R69" s="22">
        <v>96</v>
      </c>
      <c r="S69" s="22">
        <v>90</v>
      </c>
      <c r="T69" s="22">
        <v>84</v>
      </c>
      <c r="U69" s="22">
        <v>539</v>
      </c>
      <c r="V69" s="22">
        <v>11</v>
      </c>
      <c r="W69" s="22">
        <v>1088</v>
      </c>
      <c r="X69" s="22">
        <v>21</v>
      </c>
      <c r="Y69" s="10"/>
      <c r="Z69" s="22"/>
    </row>
    <row r="70" spans="1:26" ht="15.6" x14ac:dyDescent="0.3">
      <c r="A70" s="8">
        <v>53</v>
      </c>
      <c r="B70" s="8">
        <v>434902</v>
      </c>
      <c r="C70" s="37" t="s">
        <v>222</v>
      </c>
      <c r="D70" s="37" t="s">
        <v>424</v>
      </c>
      <c r="E70" s="8" t="s">
        <v>182</v>
      </c>
      <c r="F70" s="8" t="s">
        <v>10</v>
      </c>
      <c r="G70" s="8">
        <v>94</v>
      </c>
      <c r="H70" s="8">
        <v>85</v>
      </c>
      <c r="I70" s="8">
        <v>98</v>
      </c>
      <c r="J70" s="8">
        <v>94</v>
      </c>
      <c r="K70" s="8">
        <v>89</v>
      </c>
      <c r="L70" s="8">
        <v>82</v>
      </c>
      <c r="M70" s="8">
        <v>542</v>
      </c>
      <c r="N70" s="8">
        <v>15</v>
      </c>
      <c r="O70" s="22">
        <v>96</v>
      </c>
      <c r="P70" s="22">
        <v>92</v>
      </c>
      <c r="Q70" s="22">
        <v>96</v>
      </c>
      <c r="R70" s="22">
        <v>94</v>
      </c>
      <c r="S70" s="22">
        <v>83</v>
      </c>
      <c r="T70" s="22">
        <v>85</v>
      </c>
      <c r="U70" s="22">
        <v>546</v>
      </c>
      <c r="V70" s="22">
        <v>13</v>
      </c>
      <c r="W70" s="22">
        <v>1087</v>
      </c>
      <c r="X70" s="22">
        <v>21</v>
      </c>
      <c r="Y70" s="10"/>
      <c r="Z70" s="22"/>
    </row>
    <row r="71" spans="1:26" ht="15.6" x14ac:dyDescent="0.3">
      <c r="A71" s="8">
        <v>54</v>
      </c>
      <c r="B71" s="8">
        <v>350366</v>
      </c>
      <c r="C71" s="37" t="s">
        <v>230</v>
      </c>
      <c r="D71" s="37" t="s">
        <v>408</v>
      </c>
      <c r="E71" s="8" t="s">
        <v>181</v>
      </c>
      <c r="F71" s="8" t="s">
        <v>8</v>
      </c>
      <c r="G71" s="8">
        <v>92</v>
      </c>
      <c r="H71" s="8">
        <v>91</v>
      </c>
      <c r="I71" s="8">
        <v>96</v>
      </c>
      <c r="J71" s="8">
        <v>98</v>
      </c>
      <c r="K71" s="8">
        <v>81</v>
      </c>
      <c r="L71" s="8">
        <v>83</v>
      </c>
      <c r="M71" s="8">
        <v>541</v>
      </c>
      <c r="N71" s="8">
        <v>12</v>
      </c>
      <c r="O71" s="22">
        <v>95</v>
      </c>
      <c r="P71" s="22">
        <v>87</v>
      </c>
      <c r="Q71" s="22">
        <v>96</v>
      </c>
      <c r="R71" s="22">
        <v>96</v>
      </c>
      <c r="S71" s="22">
        <v>87</v>
      </c>
      <c r="T71" s="22">
        <v>87</v>
      </c>
      <c r="U71" s="22">
        <v>548</v>
      </c>
      <c r="V71" s="22">
        <v>9</v>
      </c>
      <c r="W71" s="22">
        <v>1083</v>
      </c>
      <c r="X71" s="22">
        <v>17</v>
      </c>
      <c r="Y71" s="10"/>
      <c r="Z71" s="22"/>
    </row>
    <row r="72" spans="1:26" ht="15.6" x14ac:dyDescent="0.3">
      <c r="A72" s="8">
        <v>55</v>
      </c>
      <c r="B72" s="8">
        <v>352069</v>
      </c>
      <c r="C72" s="37" t="s">
        <v>436</v>
      </c>
      <c r="D72" s="37" t="s">
        <v>435</v>
      </c>
      <c r="E72" s="8" t="s">
        <v>181</v>
      </c>
      <c r="F72" s="8" t="s">
        <v>115</v>
      </c>
      <c r="G72" s="8">
        <v>90</v>
      </c>
      <c r="H72" s="8">
        <v>86</v>
      </c>
      <c r="I72" s="8">
        <v>97</v>
      </c>
      <c r="J72" s="8">
        <v>96</v>
      </c>
      <c r="K72" s="8">
        <v>88</v>
      </c>
      <c r="L72" s="8">
        <v>84</v>
      </c>
      <c r="M72" s="8">
        <v>541</v>
      </c>
      <c r="N72" s="8">
        <v>9</v>
      </c>
      <c r="O72" s="22">
        <v>92</v>
      </c>
      <c r="P72" s="22">
        <v>94</v>
      </c>
      <c r="Q72" s="22">
        <v>95</v>
      </c>
      <c r="R72" s="22">
        <v>94</v>
      </c>
      <c r="S72" s="22">
        <v>91</v>
      </c>
      <c r="T72" s="22">
        <v>86</v>
      </c>
      <c r="U72" s="22">
        <v>552</v>
      </c>
      <c r="V72" s="22">
        <v>8</v>
      </c>
      <c r="W72" s="22">
        <v>1081</v>
      </c>
      <c r="X72" s="22">
        <v>17</v>
      </c>
      <c r="Y72" s="10"/>
      <c r="Z72" s="22"/>
    </row>
    <row r="73" spans="1:26" ht="15.6" x14ac:dyDescent="0.3">
      <c r="A73" s="8">
        <v>56</v>
      </c>
      <c r="B73" s="8">
        <v>483144</v>
      </c>
      <c r="C73" s="37" t="s">
        <v>209</v>
      </c>
      <c r="D73" s="37" t="s">
        <v>698</v>
      </c>
      <c r="E73" s="8" t="s">
        <v>182</v>
      </c>
      <c r="F73" s="8" t="s">
        <v>16</v>
      </c>
      <c r="G73" s="8">
        <v>91</v>
      </c>
      <c r="H73" s="8">
        <v>93</v>
      </c>
      <c r="I73" s="8">
        <v>93</v>
      </c>
      <c r="J73" s="8">
        <v>87</v>
      </c>
      <c r="K73" s="8">
        <v>84</v>
      </c>
      <c r="L73" s="8">
        <v>93</v>
      </c>
      <c r="M73" s="8">
        <v>541</v>
      </c>
      <c r="N73" s="8">
        <v>6</v>
      </c>
      <c r="O73" s="22">
        <v>90</v>
      </c>
      <c r="P73" s="22">
        <v>90</v>
      </c>
      <c r="Q73" s="22">
        <v>97</v>
      </c>
      <c r="R73" s="22">
        <v>94</v>
      </c>
      <c r="S73" s="22">
        <v>83</v>
      </c>
      <c r="T73" s="22">
        <v>78</v>
      </c>
      <c r="U73" s="22">
        <v>532</v>
      </c>
      <c r="V73" s="22">
        <v>10</v>
      </c>
      <c r="W73" s="22">
        <v>1076</v>
      </c>
      <c r="X73" s="22">
        <v>22</v>
      </c>
      <c r="Y73" s="10"/>
      <c r="Z73" s="22"/>
    </row>
    <row r="74" spans="1:26" ht="15.6" x14ac:dyDescent="0.3">
      <c r="A74" s="8">
        <v>57</v>
      </c>
      <c r="B74" s="8">
        <v>380723</v>
      </c>
      <c r="C74" s="37" t="s">
        <v>246</v>
      </c>
      <c r="D74" s="37" t="s">
        <v>443</v>
      </c>
      <c r="E74" s="8" t="s">
        <v>182</v>
      </c>
      <c r="F74" s="8" t="s">
        <v>10</v>
      </c>
      <c r="G74" s="8">
        <v>92</v>
      </c>
      <c r="H74" s="8">
        <v>91</v>
      </c>
      <c r="I74" s="8">
        <v>93</v>
      </c>
      <c r="J74" s="8">
        <v>96</v>
      </c>
      <c r="K74" s="8">
        <v>85</v>
      </c>
      <c r="L74" s="8">
        <v>83</v>
      </c>
      <c r="M74" s="8">
        <v>540</v>
      </c>
      <c r="N74" s="8">
        <v>11</v>
      </c>
      <c r="O74" s="22">
        <v>88</v>
      </c>
      <c r="P74" s="22">
        <v>91</v>
      </c>
      <c r="Q74" s="22">
        <v>92</v>
      </c>
      <c r="R74" s="22">
        <v>93</v>
      </c>
      <c r="S74" s="22">
        <v>87</v>
      </c>
      <c r="T74" s="22">
        <v>89</v>
      </c>
      <c r="U74" s="22">
        <v>540</v>
      </c>
      <c r="V74" s="22">
        <v>7</v>
      </c>
      <c r="W74" s="22">
        <v>1075</v>
      </c>
      <c r="X74" s="22">
        <v>14</v>
      </c>
      <c r="Y74" s="10"/>
      <c r="Z74" s="22"/>
    </row>
    <row r="75" spans="1:26" ht="15.6" x14ac:dyDescent="0.3">
      <c r="A75" s="8">
        <v>58</v>
      </c>
      <c r="B75" s="8">
        <v>361620</v>
      </c>
      <c r="C75" s="37" t="s">
        <v>239</v>
      </c>
      <c r="D75" s="37" t="s">
        <v>1695</v>
      </c>
      <c r="E75" s="8" t="s">
        <v>182</v>
      </c>
      <c r="F75" s="8" t="s">
        <v>83</v>
      </c>
      <c r="G75" s="8">
        <v>90</v>
      </c>
      <c r="H75" s="8">
        <v>92</v>
      </c>
      <c r="I75" s="8">
        <v>97</v>
      </c>
      <c r="J75" s="8">
        <v>90</v>
      </c>
      <c r="K75" s="8">
        <v>84</v>
      </c>
      <c r="L75" s="8">
        <v>87</v>
      </c>
      <c r="M75" s="8">
        <v>540</v>
      </c>
      <c r="N75" s="8">
        <v>8</v>
      </c>
      <c r="O75" s="22">
        <v>90</v>
      </c>
      <c r="P75" s="22">
        <v>91</v>
      </c>
      <c r="Q75" s="22">
        <v>90</v>
      </c>
      <c r="R75" s="22">
        <v>93</v>
      </c>
      <c r="S75" s="22">
        <v>81</v>
      </c>
      <c r="T75" s="22">
        <v>86</v>
      </c>
      <c r="U75" s="22">
        <v>531</v>
      </c>
      <c r="V75" s="22">
        <v>10</v>
      </c>
      <c r="W75" s="22">
        <v>1074</v>
      </c>
      <c r="X75" s="22">
        <v>21</v>
      </c>
      <c r="Y75" s="10"/>
      <c r="Z75" s="22"/>
    </row>
    <row r="76" spans="1:26" ht="15.6" x14ac:dyDescent="0.3">
      <c r="A76" s="8">
        <v>59</v>
      </c>
      <c r="B76" s="8">
        <v>228221</v>
      </c>
      <c r="C76" s="37" t="s">
        <v>265</v>
      </c>
      <c r="D76" s="37" t="s">
        <v>1696</v>
      </c>
      <c r="E76" s="8" t="s">
        <v>181</v>
      </c>
      <c r="F76" s="8" t="s">
        <v>10</v>
      </c>
      <c r="G76" s="8">
        <v>88</v>
      </c>
      <c r="H76" s="8">
        <v>89</v>
      </c>
      <c r="I76" s="8">
        <v>96</v>
      </c>
      <c r="J76" s="8">
        <v>92</v>
      </c>
      <c r="K76" s="8">
        <v>86</v>
      </c>
      <c r="L76" s="8">
        <v>87</v>
      </c>
      <c r="M76" s="8">
        <v>538</v>
      </c>
      <c r="N76" s="8">
        <v>10</v>
      </c>
      <c r="O76" s="22">
        <v>95</v>
      </c>
      <c r="P76" s="22">
        <v>94</v>
      </c>
      <c r="Q76" s="22">
        <v>93</v>
      </c>
      <c r="R76" s="22">
        <v>92</v>
      </c>
      <c r="S76" s="22">
        <v>89</v>
      </c>
      <c r="T76" s="22">
        <v>86</v>
      </c>
      <c r="U76" s="22">
        <v>549</v>
      </c>
      <c r="V76" s="22">
        <v>12</v>
      </c>
      <c r="W76" s="22">
        <v>1065</v>
      </c>
      <c r="X76" s="22">
        <v>20</v>
      </c>
      <c r="Y76" s="10"/>
      <c r="Z76" s="22"/>
    </row>
    <row r="77" spans="1:26" ht="15.6" x14ac:dyDescent="0.3">
      <c r="A77" s="8">
        <v>60</v>
      </c>
      <c r="B77" s="8">
        <v>408629</v>
      </c>
      <c r="C77" s="37" t="s">
        <v>434</v>
      </c>
      <c r="D77" s="37" t="s">
        <v>433</v>
      </c>
      <c r="E77" s="8" t="s">
        <v>182</v>
      </c>
      <c r="F77" s="8" t="s">
        <v>23</v>
      </c>
      <c r="G77" s="8">
        <v>94</v>
      </c>
      <c r="H77" s="8">
        <v>91</v>
      </c>
      <c r="I77" s="8">
        <v>95</v>
      </c>
      <c r="J77" s="8">
        <v>94</v>
      </c>
      <c r="K77" s="8">
        <v>80</v>
      </c>
      <c r="L77" s="8">
        <v>84</v>
      </c>
      <c r="M77" s="8">
        <v>538</v>
      </c>
      <c r="N77" s="8">
        <v>7</v>
      </c>
      <c r="O77" s="22">
        <v>85</v>
      </c>
      <c r="P77" s="22">
        <v>84</v>
      </c>
      <c r="Q77" s="22">
        <v>93</v>
      </c>
      <c r="R77" s="22">
        <v>81</v>
      </c>
      <c r="S77" s="22">
        <v>81</v>
      </c>
      <c r="T77" s="22">
        <v>89</v>
      </c>
      <c r="U77" s="22">
        <v>513</v>
      </c>
      <c r="V77" s="22">
        <v>9</v>
      </c>
      <c r="W77" s="22">
        <v>1046</v>
      </c>
      <c r="X77" s="22">
        <v>20</v>
      </c>
      <c r="Y77" s="10"/>
      <c r="Z77" s="22"/>
    </row>
    <row r="78" spans="1:26" ht="15.6" x14ac:dyDescent="0.3">
      <c r="A78" s="8">
        <v>61</v>
      </c>
      <c r="B78" s="8">
        <v>404703</v>
      </c>
      <c r="C78" s="37" t="s">
        <v>272</v>
      </c>
      <c r="D78" s="37" t="s">
        <v>422</v>
      </c>
      <c r="E78" s="8" t="s">
        <v>182</v>
      </c>
      <c r="F78" s="8" t="s">
        <v>36</v>
      </c>
      <c r="G78" s="8">
        <v>90</v>
      </c>
      <c r="H78" s="8">
        <v>86</v>
      </c>
      <c r="I78" s="8">
        <v>94</v>
      </c>
      <c r="J78" s="8">
        <v>95</v>
      </c>
      <c r="K78" s="8">
        <v>80</v>
      </c>
      <c r="L78" s="8">
        <v>91</v>
      </c>
      <c r="M78" s="8">
        <v>536</v>
      </c>
      <c r="N78" s="8">
        <v>10</v>
      </c>
      <c r="O78" s="22">
        <v>81</v>
      </c>
      <c r="P78" s="22">
        <v>83</v>
      </c>
      <c r="Q78" s="22">
        <v>98</v>
      </c>
      <c r="R78" s="22">
        <v>92</v>
      </c>
      <c r="S78" s="22">
        <v>80</v>
      </c>
      <c r="T78" s="22">
        <v>78</v>
      </c>
      <c r="U78" s="22">
        <v>512</v>
      </c>
      <c r="V78" s="22">
        <v>7</v>
      </c>
      <c r="W78" s="22">
        <v>1046</v>
      </c>
      <c r="X78" s="22">
        <v>19</v>
      </c>
      <c r="Y78" s="10"/>
      <c r="Z78" s="22"/>
    </row>
    <row r="79" spans="1:26" ht="15.6" x14ac:dyDescent="0.3">
      <c r="A79" s="8">
        <v>62</v>
      </c>
      <c r="B79" s="8">
        <v>441115</v>
      </c>
      <c r="C79" s="37" t="s">
        <v>211</v>
      </c>
      <c r="D79" s="37" t="s">
        <v>446</v>
      </c>
      <c r="E79" s="8" t="s">
        <v>183</v>
      </c>
      <c r="F79" s="8" t="s">
        <v>125</v>
      </c>
      <c r="G79" s="8">
        <v>90</v>
      </c>
      <c r="H79" s="8">
        <v>92</v>
      </c>
      <c r="I79" s="8">
        <v>92</v>
      </c>
      <c r="J79" s="8">
        <v>94</v>
      </c>
      <c r="K79" s="8">
        <v>86</v>
      </c>
      <c r="L79" s="8">
        <v>82</v>
      </c>
      <c r="M79" s="8">
        <v>536</v>
      </c>
      <c r="N79" s="8">
        <v>9</v>
      </c>
      <c r="O79" s="22">
        <v>93</v>
      </c>
      <c r="P79" s="22">
        <v>88</v>
      </c>
      <c r="Q79" s="22">
        <v>90</v>
      </c>
      <c r="R79" s="22">
        <v>90</v>
      </c>
      <c r="S79" s="22">
        <v>81</v>
      </c>
      <c r="T79" s="22">
        <v>86</v>
      </c>
      <c r="U79" s="22">
        <v>528</v>
      </c>
      <c r="V79" s="22">
        <v>7</v>
      </c>
      <c r="W79" s="22">
        <v>1046</v>
      </c>
      <c r="X79" s="22">
        <v>11</v>
      </c>
      <c r="Y79" s="10"/>
      <c r="Z79" s="22"/>
    </row>
    <row r="80" spans="1:26" ht="15.6" x14ac:dyDescent="0.3">
      <c r="A80" s="8">
        <v>63</v>
      </c>
      <c r="B80" s="8">
        <v>364917</v>
      </c>
      <c r="C80" s="37" t="s">
        <v>240</v>
      </c>
      <c r="D80" s="37" t="s">
        <v>481</v>
      </c>
      <c r="E80" s="8" t="s">
        <v>181</v>
      </c>
      <c r="F80" s="8" t="s">
        <v>36</v>
      </c>
      <c r="G80" s="8">
        <v>89</v>
      </c>
      <c r="H80" s="8">
        <v>83</v>
      </c>
      <c r="I80" s="8">
        <v>94</v>
      </c>
      <c r="J80" s="8">
        <v>98</v>
      </c>
      <c r="K80" s="8">
        <v>83</v>
      </c>
      <c r="L80" s="8">
        <v>88</v>
      </c>
      <c r="M80" s="8">
        <v>535</v>
      </c>
      <c r="N80" s="8">
        <v>8</v>
      </c>
      <c r="O80" s="22">
        <v>88</v>
      </c>
      <c r="P80" s="22">
        <v>89</v>
      </c>
      <c r="Q80" s="22">
        <v>92</v>
      </c>
      <c r="R80" s="22">
        <v>93</v>
      </c>
      <c r="S80" s="22">
        <v>82</v>
      </c>
      <c r="T80" s="22">
        <v>84</v>
      </c>
      <c r="U80" s="22">
        <v>528</v>
      </c>
      <c r="V80" s="22">
        <v>9</v>
      </c>
      <c r="W80" s="22">
        <v>1044</v>
      </c>
      <c r="X80" s="22">
        <v>16</v>
      </c>
      <c r="Y80" s="10"/>
      <c r="Z80" s="22"/>
    </row>
    <row r="81" spans="1:26" ht="15.6" x14ac:dyDescent="0.3">
      <c r="A81" s="8">
        <v>64</v>
      </c>
      <c r="B81" s="8">
        <v>493518</v>
      </c>
      <c r="C81" s="37" t="s">
        <v>240</v>
      </c>
      <c r="D81" s="37" t="s">
        <v>1697</v>
      </c>
      <c r="E81" s="8" t="s">
        <v>181</v>
      </c>
      <c r="F81" s="8" t="s">
        <v>95</v>
      </c>
      <c r="G81" s="8">
        <v>93</v>
      </c>
      <c r="H81" s="8">
        <v>88</v>
      </c>
      <c r="I81" s="8">
        <v>94</v>
      </c>
      <c r="J81" s="8">
        <v>90</v>
      </c>
      <c r="K81" s="8">
        <v>80</v>
      </c>
      <c r="L81" s="8">
        <v>84</v>
      </c>
      <c r="M81" s="8">
        <v>529</v>
      </c>
      <c r="N81" s="8">
        <v>10</v>
      </c>
      <c r="O81" s="22">
        <v>87</v>
      </c>
      <c r="P81" s="22">
        <v>87</v>
      </c>
      <c r="Q81" s="22">
        <v>96</v>
      </c>
      <c r="R81" s="22">
        <v>93</v>
      </c>
      <c r="S81" s="22">
        <v>78</v>
      </c>
      <c r="T81" s="22">
        <v>81</v>
      </c>
      <c r="U81" s="22">
        <v>522</v>
      </c>
      <c r="V81" s="22">
        <v>5</v>
      </c>
      <c r="W81" s="22">
        <v>1040</v>
      </c>
      <c r="X81" s="22">
        <v>10</v>
      </c>
      <c r="Y81" s="10"/>
      <c r="Z81" s="22"/>
    </row>
    <row r="82" spans="1:26" ht="15.6" x14ac:dyDescent="0.3">
      <c r="A82" s="8">
        <v>65</v>
      </c>
      <c r="B82" s="8">
        <v>442163</v>
      </c>
      <c r="C82" s="37" t="s">
        <v>369</v>
      </c>
      <c r="D82" s="37" t="s">
        <v>430</v>
      </c>
      <c r="E82" s="8" t="s">
        <v>183</v>
      </c>
      <c r="F82" s="8" t="s">
        <v>8</v>
      </c>
      <c r="G82" s="8">
        <v>84</v>
      </c>
      <c r="H82" s="8">
        <v>89</v>
      </c>
      <c r="I82" s="8">
        <v>92</v>
      </c>
      <c r="J82" s="8">
        <v>89</v>
      </c>
      <c r="K82" s="8">
        <v>89</v>
      </c>
      <c r="L82" s="8">
        <v>86</v>
      </c>
      <c r="M82" s="8">
        <v>529</v>
      </c>
      <c r="N82" s="8">
        <v>9</v>
      </c>
      <c r="O82" s="22">
        <v>85</v>
      </c>
      <c r="P82" s="22">
        <v>86</v>
      </c>
      <c r="Q82" s="22">
        <v>88</v>
      </c>
      <c r="R82" s="22">
        <v>92</v>
      </c>
      <c r="S82" s="22">
        <v>80</v>
      </c>
      <c r="T82" s="22">
        <v>86</v>
      </c>
      <c r="U82" s="22">
        <v>517</v>
      </c>
      <c r="V82" s="22">
        <v>6</v>
      </c>
      <c r="W82" s="22">
        <v>1038</v>
      </c>
      <c r="X82" s="22">
        <v>13</v>
      </c>
      <c r="Y82" s="10"/>
      <c r="Z82" s="22"/>
    </row>
    <row r="83" spans="1:26" ht="15.6" x14ac:dyDescent="0.3">
      <c r="A83" s="8">
        <v>66</v>
      </c>
      <c r="B83" s="8">
        <v>448377</v>
      </c>
      <c r="C83" s="37" t="s">
        <v>1698</v>
      </c>
      <c r="D83" s="37" t="s">
        <v>1699</v>
      </c>
      <c r="E83" s="8" t="s">
        <v>183</v>
      </c>
      <c r="F83" s="8" t="s">
        <v>12</v>
      </c>
      <c r="G83" s="8">
        <v>92</v>
      </c>
      <c r="H83" s="8">
        <v>90</v>
      </c>
      <c r="I83" s="8">
        <v>89</v>
      </c>
      <c r="J83" s="8">
        <v>95</v>
      </c>
      <c r="K83" s="8">
        <v>81</v>
      </c>
      <c r="L83" s="8">
        <v>81</v>
      </c>
      <c r="M83" s="8">
        <v>528</v>
      </c>
      <c r="N83" s="8">
        <v>6</v>
      </c>
      <c r="O83" s="22">
        <v>91</v>
      </c>
      <c r="P83" s="22">
        <v>89</v>
      </c>
      <c r="Q83" s="22">
        <v>88</v>
      </c>
      <c r="R83" s="22">
        <v>89</v>
      </c>
      <c r="S83" s="22">
        <v>74</v>
      </c>
      <c r="T83" s="22">
        <v>76</v>
      </c>
      <c r="U83" s="22">
        <v>507</v>
      </c>
      <c r="V83" s="22">
        <v>3</v>
      </c>
      <c r="W83" s="22">
        <v>1029</v>
      </c>
      <c r="X83" s="22">
        <v>8</v>
      </c>
      <c r="Y83" s="10"/>
      <c r="Z83" s="22"/>
    </row>
    <row r="84" spans="1:26" ht="15.6" x14ac:dyDescent="0.3">
      <c r="A84" s="8">
        <v>67</v>
      </c>
      <c r="B84" s="8">
        <v>435179</v>
      </c>
      <c r="C84" s="37" t="s">
        <v>307</v>
      </c>
      <c r="D84" s="37" t="s">
        <v>440</v>
      </c>
      <c r="E84" s="8" t="s">
        <v>182</v>
      </c>
      <c r="F84" s="8" t="s">
        <v>308</v>
      </c>
      <c r="G84" s="8">
        <v>88</v>
      </c>
      <c r="H84" s="8">
        <v>88</v>
      </c>
      <c r="I84" s="8">
        <v>95</v>
      </c>
      <c r="J84" s="8">
        <v>94</v>
      </c>
      <c r="K84" s="8">
        <v>83</v>
      </c>
      <c r="L84" s="8">
        <v>78</v>
      </c>
      <c r="M84" s="8">
        <v>526</v>
      </c>
      <c r="N84" s="8">
        <v>7</v>
      </c>
      <c r="O84" s="22">
        <v>84</v>
      </c>
      <c r="P84" s="22">
        <v>87</v>
      </c>
      <c r="Q84" s="22">
        <v>97</v>
      </c>
      <c r="R84" s="22">
        <v>95</v>
      </c>
      <c r="S84" s="22">
        <v>79</v>
      </c>
      <c r="T84" s="22">
        <v>77</v>
      </c>
      <c r="U84" s="22">
        <v>519</v>
      </c>
      <c r="V84" s="22">
        <v>10</v>
      </c>
      <c r="W84" s="22">
        <v>1024</v>
      </c>
      <c r="X84" s="22">
        <v>20</v>
      </c>
      <c r="Y84" s="10"/>
      <c r="Z84" s="22"/>
    </row>
    <row r="85" spans="1:26" ht="15.6" x14ac:dyDescent="0.3">
      <c r="A85" s="8">
        <v>68</v>
      </c>
      <c r="B85" s="8">
        <v>402855</v>
      </c>
      <c r="C85" s="37" t="s">
        <v>212</v>
      </c>
      <c r="D85" s="37" t="s">
        <v>429</v>
      </c>
      <c r="E85" s="8" t="s">
        <v>181</v>
      </c>
      <c r="F85" s="8" t="s">
        <v>148</v>
      </c>
      <c r="G85" s="8">
        <v>90</v>
      </c>
      <c r="H85" s="8">
        <v>93</v>
      </c>
      <c r="I85" s="8">
        <v>95</v>
      </c>
      <c r="J85" s="8">
        <v>89</v>
      </c>
      <c r="K85" s="8">
        <v>76</v>
      </c>
      <c r="L85" s="8">
        <v>82</v>
      </c>
      <c r="M85" s="8">
        <v>525</v>
      </c>
      <c r="N85" s="8">
        <v>9</v>
      </c>
      <c r="O85" s="22">
        <v>80</v>
      </c>
      <c r="P85" s="22">
        <v>88</v>
      </c>
      <c r="Q85" s="22">
        <v>87</v>
      </c>
      <c r="R85" s="22">
        <v>86</v>
      </c>
      <c r="S85" s="22">
        <v>83</v>
      </c>
      <c r="T85" s="22">
        <v>76</v>
      </c>
      <c r="U85" s="22">
        <v>500</v>
      </c>
      <c r="V85" s="22">
        <v>5</v>
      </c>
      <c r="W85" s="22">
        <v>1014</v>
      </c>
      <c r="X85" s="22">
        <v>9</v>
      </c>
      <c r="Y85" s="10"/>
      <c r="Z85" s="22"/>
    </row>
    <row r="86" spans="1:26" ht="15.6" x14ac:dyDescent="0.3">
      <c r="A86" s="8">
        <v>69</v>
      </c>
      <c r="B86" s="8">
        <v>463435</v>
      </c>
      <c r="C86" s="37" t="s">
        <v>1700</v>
      </c>
      <c r="D86" s="37" t="s">
        <v>1701</v>
      </c>
      <c r="E86" s="8" t="s">
        <v>182</v>
      </c>
      <c r="F86" s="8" t="s">
        <v>38</v>
      </c>
      <c r="G86" s="8">
        <v>88</v>
      </c>
      <c r="H86" s="8">
        <v>89</v>
      </c>
      <c r="I86" s="8">
        <v>90</v>
      </c>
      <c r="J86" s="8">
        <v>93</v>
      </c>
      <c r="K86" s="8">
        <v>75</v>
      </c>
      <c r="L86" s="8">
        <v>87</v>
      </c>
      <c r="M86" s="8">
        <v>522</v>
      </c>
      <c r="N86" s="8">
        <v>9</v>
      </c>
    </row>
    <row r="87" spans="1:26" ht="15.6" x14ac:dyDescent="0.3">
      <c r="A87" s="8">
        <v>70</v>
      </c>
      <c r="B87" s="8">
        <v>438475</v>
      </c>
      <c r="C87" s="37" t="s">
        <v>442</v>
      </c>
      <c r="D87" s="37" t="s">
        <v>441</v>
      </c>
      <c r="E87" s="8" t="s">
        <v>181</v>
      </c>
      <c r="F87" s="8" t="s">
        <v>96</v>
      </c>
      <c r="G87" s="8">
        <v>77</v>
      </c>
      <c r="H87" s="8">
        <v>80</v>
      </c>
      <c r="I87" s="8">
        <v>93</v>
      </c>
      <c r="J87" s="8">
        <v>94</v>
      </c>
      <c r="K87" s="8">
        <v>86</v>
      </c>
      <c r="L87" s="8">
        <v>90</v>
      </c>
      <c r="M87" s="8">
        <v>520</v>
      </c>
      <c r="N87" s="8">
        <v>10</v>
      </c>
    </row>
    <row r="88" spans="1:26" ht="15.6" x14ac:dyDescent="0.3">
      <c r="A88" s="8">
        <v>71</v>
      </c>
      <c r="B88" s="8">
        <v>493524</v>
      </c>
      <c r="C88" s="37" t="s">
        <v>314</v>
      </c>
      <c r="D88" s="37" t="s">
        <v>1702</v>
      </c>
      <c r="E88" s="8" t="s">
        <v>182</v>
      </c>
      <c r="F88" s="8" t="s">
        <v>114</v>
      </c>
      <c r="G88" s="8">
        <v>90</v>
      </c>
      <c r="H88" s="8">
        <v>90</v>
      </c>
      <c r="I88" s="8">
        <v>93</v>
      </c>
      <c r="J88" s="8">
        <v>85</v>
      </c>
      <c r="K88" s="8">
        <v>83</v>
      </c>
      <c r="L88" s="8">
        <v>78</v>
      </c>
      <c r="M88" s="8">
        <v>519</v>
      </c>
      <c r="N88" s="8">
        <v>7</v>
      </c>
    </row>
    <row r="89" spans="1:26" ht="15.6" x14ac:dyDescent="0.3">
      <c r="A89" s="8">
        <v>72</v>
      </c>
      <c r="B89" s="8">
        <v>400863</v>
      </c>
      <c r="C89" s="37" t="s">
        <v>223</v>
      </c>
      <c r="D89" s="37" t="s">
        <v>455</v>
      </c>
      <c r="E89" s="8" t="s">
        <v>182</v>
      </c>
      <c r="F89" s="8" t="s">
        <v>12</v>
      </c>
      <c r="G89" s="8">
        <v>81</v>
      </c>
      <c r="H89" s="8">
        <v>88</v>
      </c>
      <c r="I89" s="8">
        <v>96</v>
      </c>
      <c r="J89" s="8">
        <v>92</v>
      </c>
      <c r="K89" s="8">
        <v>70</v>
      </c>
      <c r="L89" s="8">
        <v>83</v>
      </c>
      <c r="M89" s="8">
        <v>510</v>
      </c>
      <c r="N89" s="8">
        <v>7</v>
      </c>
    </row>
    <row r="90" spans="1:26" ht="15.6" x14ac:dyDescent="0.3">
      <c r="A90" s="8">
        <v>73</v>
      </c>
      <c r="B90" s="8">
        <v>493543</v>
      </c>
      <c r="C90" s="37" t="s">
        <v>1703</v>
      </c>
      <c r="D90" s="37" t="s">
        <v>1704</v>
      </c>
      <c r="E90" s="8" t="s">
        <v>181</v>
      </c>
      <c r="F90" s="8" t="s">
        <v>28</v>
      </c>
      <c r="G90" s="8">
        <v>84</v>
      </c>
      <c r="H90" s="8">
        <v>83</v>
      </c>
      <c r="I90" s="8">
        <v>90</v>
      </c>
      <c r="J90" s="8">
        <v>88</v>
      </c>
      <c r="K90" s="8">
        <v>84</v>
      </c>
      <c r="L90" s="8">
        <v>79</v>
      </c>
      <c r="M90" s="8">
        <v>508</v>
      </c>
      <c r="N90" s="8">
        <v>6</v>
      </c>
    </row>
    <row r="91" spans="1:26" ht="15.6" x14ac:dyDescent="0.3">
      <c r="A91" s="8">
        <v>74</v>
      </c>
      <c r="B91" s="8">
        <v>493686</v>
      </c>
      <c r="C91" s="37" t="s">
        <v>269</v>
      </c>
      <c r="D91" s="37" t="s">
        <v>485</v>
      </c>
      <c r="E91" s="8" t="s">
        <v>183</v>
      </c>
      <c r="F91" s="8" t="s">
        <v>10</v>
      </c>
      <c r="G91" s="8">
        <v>80</v>
      </c>
      <c r="H91" s="8">
        <v>86</v>
      </c>
      <c r="I91" s="8">
        <v>91</v>
      </c>
      <c r="J91" s="8">
        <v>89</v>
      </c>
      <c r="K91" s="8">
        <v>85</v>
      </c>
      <c r="L91" s="8">
        <v>76</v>
      </c>
      <c r="M91" s="8">
        <v>507</v>
      </c>
      <c r="N91" s="8">
        <v>5</v>
      </c>
    </row>
    <row r="92" spans="1:26" ht="15.6" x14ac:dyDescent="0.3">
      <c r="A92" s="8">
        <v>75</v>
      </c>
      <c r="B92" s="8">
        <v>437132</v>
      </c>
      <c r="C92" s="37" t="s">
        <v>226</v>
      </c>
      <c r="D92" s="37" t="s">
        <v>1705</v>
      </c>
      <c r="E92" s="8" t="s">
        <v>183</v>
      </c>
      <c r="F92" s="8" t="s">
        <v>233</v>
      </c>
      <c r="G92" s="8">
        <v>87</v>
      </c>
      <c r="H92" s="8">
        <v>81</v>
      </c>
      <c r="I92" s="8">
        <v>93</v>
      </c>
      <c r="J92" s="8">
        <v>96</v>
      </c>
      <c r="K92" s="8">
        <v>67</v>
      </c>
      <c r="L92" s="8">
        <v>76</v>
      </c>
      <c r="M92" s="8">
        <v>500</v>
      </c>
      <c r="N92" s="8">
        <v>8</v>
      </c>
    </row>
    <row r="93" spans="1:26" ht="15.6" x14ac:dyDescent="0.3">
      <c r="A93" s="8">
        <v>76</v>
      </c>
      <c r="B93" s="8">
        <v>406154</v>
      </c>
      <c r="C93" s="37" t="s">
        <v>414</v>
      </c>
      <c r="D93" s="37" t="s">
        <v>413</v>
      </c>
      <c r="E93" s="8" t="s">
        <v>182</v>
      </c>
      <c r="F93" s="8" t="s">
        <v>107</v>
      </c>
      <c r="G93" s="8">
        <v>83</v>
      </c>
      <c r="H93" s="8">
        <v>82</v>
      </c>
      <c r="I93" s="8">
        <v>90</v>
      </c>
      <c r="J93" s="8">
        <v>83</v>
      </c>
      <c r="K93" s="8">
        <v>85</v>
      </c>
      <c r="L93" s="8">
        <v>76</v>
      </c>
      <c r="M93" s="8">
        <v>499</v>
      </c>
      <c r="N93" s="8">
        <v>5</v>
      </c>
    </row>
  </sheetData>
  <sortState xmlns:xlrd2="http://schemas.microsoft.com/office/spreadsheetml/2017/richdata2" ref="B18:Y25">
    <sortCondition descending="1" ref="Y25"/>
  </sortState>
  <printOptions horizontalCentered="1"/>
  <pageMargins left="0.2" right="0.2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42"/>
  <sheetViews>
    <sheetView tabSelected="1" workbookViewId="0">
      <selection activeCell="C21" sqref="C21"/>
    </sheetView>
  </sheetViews>
  <sheetFormatPr defaultRowHeight="14.4" x14ac:dyDescent="0.3"/>
  <cols>
    <col min="1" max="1" width="12" customWidth="1"/>
    <col min="2" max="2" width="7" bestFit="1" customWidth="1"/>
    <col min="3" max="3" width="11.109375" bestFit="1" customWidth="1"/>
    <col min="4" max="4" width="12.109375" bestFit="1" customWidth="1"/>
    <col min="5" max="5" width="8.44140625" customWidth="1"/>
    <col min="6" max="6" width="6.88671875" bestFit="1" customWidth="1"/>
    <col min="7" max="8" width="4.33203125" bestFit="1" customWidth="1"/>
    <col min="9" max="12" width="4.109375" bestFit="1" customWidth="1"/>
    <col min="13" max="13" width="4.44140625" bestFit="1" customWidth="1"/>
    <col min="14" max="14" width="3.88671875" bestFit="1" customWidth="1"/>
    <col min="15" max="15" width="4.33203125" hidden="1" customWidth="1"/>
    <col min="16" max="19" width="5.109375" hidden="1" customWidth="1"/>
    <col min="20" max="20" width="4.109375" hidden="1" customWidth="1"/>
    <col min="21" max="21" width="5.109375" hidden="1" customWidth="1"/>
    <col min="22" max="22" width="3.88671875" hidden="1" customWidth="1"/>
    <col min="23" max="23" width="6.6640625" hidden="1" customWidth="1"/>
    <col min="24" max="24" width="4" hidden="1" customWidth="1"/>
    <col min="25" max="25" width="8.33203125" hidden="1" customWidth="1"/>
  </cols>
  <sheetData>
    <row r="1" spans="1:53" ht="17.399999999999999" x14ac:dyDescent="0.3">
      <c r="A1" s="1" t="s">
        <v>375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541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1560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hidden="1" x14ac:dyDescent="0.3">
      <c r="A5" s="14" t="s">
        <v>168</v>
      </c>
      <c r="B5" s="1"/>
      <c r="C5" s="1"/>
      <c r="D5" s="1"/>
      <c r="E5" s="14" t="s">
        <v>179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>
        <v>463.1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hidden="1" x14ac:dyDescent="0.3">
      <c r="A6" s="14" t="s">
        <v>169</v>
      </c>
      <c r="B6" s="1"/>
      <c r="C6" s="1"/>
      <c r="D6" s="1"/>
      <c r="E6" s="14" t="s">
        <v>200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>
        <v>461.4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hidden="1" x14ac:dyDescent="0.3">
      <c r="A7" s="14" t="s">
        <v>170</v>
      </c>
      <c r="B7" s="1"/>
      <c r="C7" s="1"/>
      <c r="D7" s="1"/>
      <c r="E7" s="14" t="s">
        <v>201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>
        <v>446.8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hidden="1" x14ac:dyDescent="0.3">
      <c r="A8" s="14"/>
      <c r="B8" s="1"/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4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hidden="1" x14ac:dyDescent="0.3">
      <c r="A9" s="14" t="s">
        <v>171</v>
      </c>
      <c r="B9" s="1"/>
      <c r="C9" s="1"/>
      <c r="D9" s="1"/>
      <c r="E9" s="14" t="s">
        <v>196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4">
        <v>1161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hidden="1" x14ac:dyDescent="0.3">
      <c r="A10" s="14" t="s">
        <v>173</v>
      </c>
      <c r="B10" s="1"/>
      <c r="C10" s="1"/>
      <c r="D10" s="1"/>
      <c r="E10" s="14" t="s">
        <v>197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1159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hidden="1" x14ac:dyDescent="0.3">
      <c r="A11" s="14" t="s">
        <v>174</v>
      </c>
      <c r="B11" s="1"/>
      <c r="C11" s="1"/>
      <c r="D11" s="1"/>
      <c r="E11" s="14" t="s">
        <v>180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1158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hidden="1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hidden="1" x14ac:dyDescent="0.3">
      <c r="A13" s="14" t="s">
        <v>172</v>
      </c>
      <c r="B13" s="1"/>
      <c r="C13" s="1"/>
      <c r="D13" s="1"/>
      <c r="E13" s="14" t="s">
        <v>198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1120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hidden="1" x14ac:dyDescent="0.3">
      <c r="A14" s="14" t="s">
        <v>175</v>
      </c>
      <c r="B14" s="1"/>
      <c r="C14" s="1"/>
      <c r="D14" s="1"/>
      <c r="E14" s="14" t="s">
        <v>199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1110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hidden="1" x14ac:dyDescent="0.3">
      <c r="A15" s="14" t="s">
        <v>176</v>
      </c>
      <c r="B15" s="1"/>
      <c r="C15" s="1"/>
      <c r="D15" s="1"/>
      <c r="E15" s="14" t="s">
        <v>177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1106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hidden="1" x14ac:dyDescent="0.3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 t="s">
        <v>187</v>
      </c>
      <c r="H17" s="13" t="s">
        <v>188</v>
      </c>
      <c r="I17" s="13" t="s">
        <v>189</v>
      </c>
      <c r="J17" s="13" t="s">
        <v>190</v>
      </c>
      <c r="K17" s="13" t="s">
        <v>191</v>
      </c>
      <c r="L17" s="13" t="s">
        <v>192</v>
      </c>
      <c r="M17" s="13" t="s">
        <v>160</v>
      </c>
      <c r="N17" s="13" t="s">
        <v>193</v>
      </c>
      <c r="O17" s="13" t="s">
        <v>187</v>
      </c>
      <c r="P17" s="13" t="s">
        <v>188</v>
      </c>
      <c r="Q17" s="13" t="s">
        <v>189</v>
      </c>
      <c r="R17" s="13" t="s">
        <v>190</v>
      </c>
      <c r="S17" s="13" t="s">
        <v>191</v>
      </c>
      <c r="T17" s="13" t="s">
        <v>192</v>
      </c>
      <c r="U17" s="13" t="s">
        <v>161</v>
      </c>
      <c r="V17" s="13" t="s">
        <v>285</v>
      </c>
      <c r="W17" s="13" t="s">
        <v>162</v>
      </c>
      <c r="X17" s="13" t="s">
        <v>194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6" x14ac:dyDescent="0.3">
      <c r="A18" s="25">
        <v>1</v>
      </c>
      <c r="B18">
        <v>408788</v>
      </c>
      <c r="C18" t="s">
        <v>126</v>
      </c>
      <c r="D18" t="s">
        <v>327</v>
      </c>
      <c r="E18" s="25" t="s">
        <v>181</v>
      </c>
      <c r="F18" s="25" t="s">
        <v>46</v>
      </c>
      <c r="G18" s="25">
        <v>96</v>
      </c>
      <c r="H18" s="25">
        <v>94</v>
      </c>
      <c r="I18" s="25">
        <v>96</v>
      </c>
      <c r="J18" s="25">
        <v>97</v>
      </c>
      <c r="K18" s="25">
        <v>95</v>
      </c>
      <c r="L18" s="25">
        <v>98</v>
      </c>
      <c r="M18" s="25">
        <v>576</v>
      </c>
      <c r="N18" s="25">
        <v>24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10"/>
      <c r="Z18" s="10"/>
      <c r="AA18" s="10"/>
      <c r="AB18" s="21"/>
    </row>
    <row r="19" spans="1:53" ht="15.6" x14ac:dyDescent="0.3">
      <c r="A19" s="25">
        <v>2</v>
      </c>
      <c r="B19">
        <v>320465</v>
      </c>
      <c r="C19" t="s">
        <v>79</v>
      </c>
      <c r="D19" t="s">
        <v>592</v>
      </c>
      <c r="E19" s="25" t="s">
        <v>181</v>
      </c>
      <c r="F19" s="25" t="s">
        <v>41</v>
      </c>
      <c r="G19" s="25">
        <v>96</v>
      </c>
      <c r="H19" s="25">
        <v>99</v>
      </c>
      <c r="I19" s="25">
        <v>94</v>
      </c>
      <c r="J19" s="25">
        <v>98</v>
      </c>
      <c r="K19" s="25">
        <v>94</v>
      </c>
      <c r="L19" s="25">
        <v>94</v>
      </c>
      <c r="M19" s="25">
        <v>575</v>
      </c>
      <c r="N19" s="25">
        <v>19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10"/>
    </row>
    <row r="20" spans="1:53" ht="15.6" x14ac:dyDescent="0.3">
      <c r="A20" s="25">
        <v>3</v>
      </c>
      <c r="B20">
        <v>281932</v>
      </c>
      <c r="C20" t="s">
        <v>122</v>
      </c>
      <c r="D20" t="s">
        <v>547</v>
      </c>
      <c r="E20" s="25" t="s">
        <v>181</v>
      </c>
      <c r="F20" s="25" t="s">
        <v>8</v>
      </c>
      <c r="G20" s="25">
        <v>96</v>
      </c>
      <c r="H20" s="25">
        <v>93</v>
      </c>
      <c r="I20" s="25">
        <v>99</v>
      </c>
      <c r="J20" s="25">
        <v>97</v>
      </c>
      <c r="K20" s="25">
        <v>94</v>
      </c>
      <c r="L20" s="25">
        <v>95</v>
      </c>
      <c r="M20" s="25">
        <v>574</v>
      </c>
      <c r="N20" s="25">
        <v>20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10"/>
      <c r="Z20" s="10"/>
    </row>
    <row r="21" spans="1:53" ht="15.6" x14ac:dyDescent="0.3">
      <c r="A21" s="25">
        <v>4</v>
      </c>
      <c r="B21">
        <v>339877</v>
      </c>
      <c r="C21" t="s">
        <v>123</v>
      </c>
      <c r="D21" t="s">
        <v>550</v>
      </c>
      <c r="E21" s="25" t="s">
        <v>181</v>
      </c>
      <c r="F21" s="25" t="s">
        <v>10</v>
      </c>
      <c r="G21" s="25">
        <v>91</v>
      </c>
      <c r="H21" s="25">
        <v>97</v>
      </c>
      <c r="I21" s="25">
        <v>97</v>
      </c>
      <c r="J21" s="25">
        <v>97</v>
      </c>
      <c r="K21" s="25">
        <v>94</v>
      </c>
      <c r="L21" s="25">
        <v>97</v>
      </c>
      <c r="M21" s="25">
        <v>573</v>
      </c>
      <c r="N21" s="25">
        <v>22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10"/>
      <c r="Z21" s="10"/>
    </row>
    <row r="22" spans="1:53" ht="15.6" x14ac:dyDescent="0.3">
      <c r="A22" s="25">
        <v>5</v>
      </c>
      <c r="B22">
        <v>347836</v>
      </c>
      <c r="C22" t="s">
        <v>145</v>
      </c>
      <c r="D22" t="s">
        <v>548</v>
      </c>
      <c r="E22" s="25" t="s">
        <v>181</v>
      </c>
      <c r="F22" s="25" t="s">
        <v>87</v>
      </c>
      <c r="G22" s="25">
        <v>94</v>
      </c>
      <c r="H22" s="25">
        <v>100</v>
      </c>
      <c r="I22" s="25">
        <v>91</v>
      </c>
      <c r="J22" s="25">
        <v>98</v>
      </c>
      <c r="K22" s="25">
        <v>97</v>
      </c>
      <c r="L22" s="25">
        <v>93</v>
      </c>
      <c r="M22" s="25">
        <v>573</v>
      </c>
      <c r="N22" s="25">
        <v>21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10"/>
    </row>
    <row r="23" spans="1:53" ht="15.6" x14ac:dyDescent="0.3">
      <c r="A23" s="25">
        <v>6</v>
      </c>
      <c r="B23">
        <v>350727</v>
      </c>
      <c r="C23" t="s">
        <v>60</v>
      </c>
      <c r="D23" t="s">
        <v>647</v>
      </c>
      <c r="E23" s="25" t="s">
        <v>181</v>
      </c>
      <c r="F23" s="25" t="s">
        <v>61</v>
      </c>
      <c r="G23" s="25">
        <v>93</v>
      </c>
      <c r="H23" s="25">
        <v>96</v>
      </c>
      <c r="I23" s="25">
        <v>97</v>
      </c>
      <c r="J23" s="25">
        <v>99</v>
      </c>
      <c r="K23" s="25">
        <v>94</v>
      </c>
      <c r="L23" s="25">
        <v>94</v>
      </c>
      <c r="M23" s="25">
        <v>573</v>
      </c>
      <c r="N23" s="25">
        <v>19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10"/>
      <c r="Z23" s="10"/>
    </row>
    <row r="24" spans="1:53" ht="15.6" x14ac:dyDescent="0.3">
      <c r="A24" s="25">
        <v>7</v>
      </c>
      <c r="B24">
        <v>364938</v>
      </c>
      <c r="C24" t="s">
        <v>63</v>
      </c>
      <c r="D24" t="s">
        <v>577</v>
      </c>
      <c r="E24" s="25" t="s">
        <v>181</v>
      </c>
      <c r="F24" s="25" t="s">
        <v>8</v>
      </c>
      <c r="G24" s="25">
        <v>96</v>
      </c>
      <c r="H24" s="25">
        <v>93</v>
      </c>
      <c r="I24" s="25">
        <v>97</v>
      </c>
      <c r="J24" s="25">
        <v>98</v>
      </c>
      <c r="K24" s="25">
        <v>96</v>
      </c>
      <c r="L24" s="25">
        <v>92</v>
      </c>
      <c r="M24" s="25">
        <v>572</v>
      </c>
      <c r="N24" s="25">
        <v>22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10"/>
    </row>
    <row r="25" spans="1:53" ht="15.6" x14ac:dyDescent="0.3">
      <c r="A25" s="25">
        <v>8</v>
      </c>
      <c r="B25">
        <v>335242</v>
      </c>
      <c r="C25" t="s">
        <v>112</v>
      </c>
      <c r="D25" t="s">
        <v>546</v>
      </c>
      <c r="E25" s="25" t="s">
        <v>181</v>
      </c>
      <c r="F25" s="25" t="s">
        <v>28</v>
      </c>
      <c r="G25" s="25">
        <v>92</v>
      </c>
      <c r="H25" s="25">
        <v>97</v>
      </c>
      <c r="I25" s="25">
        <v>97</v>
      </c>
      <c r="J25" s="25">
        <v>98</v>
      </c>
      <c r="K25" s="25">
        <v>96</v>
      </c>
      <c r="L25" s="25">
        <v>92</v>
      </c>
      <c r="M25" s="25">
        <v>572</v>
      </c>
      <c r="N25" s="25">
        <v>19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10"/>
      <c r="Z25" s="10"/>
    </row>
    <row r="26" spans="1:53" ht="15.6" x14ac:dyDescent="0.3">
      <c r="A26" s="25">
        <v>9</v>
      </c>
      <c r="B26">
        <v>323301</v>
      </c>
      <c r="C26" t="s">
        <v>156</v>
      </c>
      <c r="D26" t="s">
        <v>552</v>
      </c>
      <c r="E26" s="25" t="s">
        <v>181</v>
      </c>
      <c r="F26" s="25" t="s">
        <v>38</v>
      </c>
      <c r="G26" s="25">
        <v>95</v>
      </c>
      <c r="H26" s="25">
        <v>94</v>
      </c>
      <c r="I26" s="25">
        <v>96</v>
      </c>
      <c r="J26" s="25">
        <v>97</v>
      </c>
      <c r="K26" s="25">
        <v>93</v>
      </c>
      <c r="L26" s="25">
        <v>96</v>
      </c>
      <c r="M26" s="25">
        <v>571</v>
      </c>
      <c r="N26" s="25">
        <v>23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10"/>
    </row>
    <row r="27" spans="1:53" ht="15.6" x14ac:dyDescent="0.3">
      <c r="A27" s="25">
        <v>10</v>
      </c>
      <c r="B27">
        <v>224913</v>
      </c>
      <c r="C27" t="s">
        <v>560</v>
      </c>
      <c r="D27" t="s">
        <v>559</v>
      </c>
      <c r="E27" s="25" t="s">
        <v>181</v>
      </c>
      <c r="F27" s="25" t="s">
        <v>18</v>
      </c>
      <c r="G27" s="25">
        <v>92</v>
      </c>
      <c r="H27" s="25">
        <v>96</v>
      </c>
      <c r="I27" s="25">
        <v>96</v>
      </c>
      <c r="J27" s="25">
        <v>97</v>
      </c>
      <c r="K27" s="25">
        <v>95</v>
      </c>
      <c r="L27" s="25">
        <v>94</v>
      </c>
      <c r="M27" s="25">
        <v>570</v>
      </c>
      <c r="N27" s="25">
        <v>21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10"/>
    </row>
    <row r="28" spans="1:53" ht="15.6" x14ac:dyDescent="0.3">
      <c r="A28" s="25">
        <v>11</v>
      </c>
      <c r="B28">
        <v>322167</v>
      </c>
      <c r="C28" t="s">
        <v>64</v>
      </c>
      <c r="D28" t="s">
        <v>564</v>
      </c>
      <c r="E28" s="25" t="s">
        <v>181</v>
      </c>
      <c r="F28" s="25" t="s">
        <v>31</v>
      </c>
      <c r="G28" s="25">
        <v>94</v>
      </c>
      <c r="H28" s="25">
        <v>97</v>
      </c>
      <c r="I28" s="25">
        <v>98</v>
      </c>
      <c r="J28" s="25">
        <v>98</v>
      </c>
      <c r="K28" s="25">
        <v>86</v>
      </c>
      <c r="L28" s="25">
        <v>96</v>
      </c>
      <c r="M28" s="25">
        <v>569</v>
      </c>
      <c r="N28" s="25">
        <v>30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3"/>
    </row>
    <row r="29" spans="1:53" ht="15.6" x14ac:dyDescent="0.3">
      <c r="A29" s="25">
        <v>12</v>
      </c>
      <c r="B29">
        <v>383400</v>
      </c>
      <c r="C29" t="s">
        <v>599</v>
      </c>
      <c r="D29" t="s">
        <v>598</v>
      </c>
      <c r="E29" s="25" t="s">
        <v>181</v>
      </c>
      <c r="F29" s="25" t="s">
        <v>20</v>
      </c>
      <c r="G29" s="25">
        <v>89</v>
      </c>
      <c r="H29" s="25">
        <v>95</v>
      </c>
      <c r="I29" s="25">
        <v>99</v>
      </c>
      <c r="J29" s="25">
        <v>97</v>
      </c>
      <c r="K29" s="25">
        <v>94</v>
      </c>
      <c r="L29" s="25">
        <v>95</v>
      </c>
      <c r="M29" s="25">
        <v>569</v>
      </c>
      <c r="N29" s="25">
        <v>15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10"/>
    </row>
    <row r="30" spans="1:53" ht="15.6" x14ac:dyDescent="0.3">
      <c r="A30" s="25">
        <v>13</v>
      </c>
      <c r="B30">
        <v>372331</v>
      </c>
      <c r="C30" t="s">
        <v>164</v>
      </c>
      <c r="D30" t="s">
        <v>557</v>
      </c>
      <c r="E30" s="25" t="s">
        <v>181</v>
      </c>
      <c r="F30" s="25" t="s">
        <v>14</v>
      </c>
      <c r="G30" s="25">
        <v>97</v>
      </c>
      <c r="H30" s="25">
        <v>94</v>
      </c>
      <c r="I30" s="25">
        <v>95</v>
      </c>
      <c r="J30" s="25">
        <v>96</v>
      </c>
      <c r="K30" s="25">
        <v>97</v>
      </c>
      <c r="L30" s="25">
        <v>89</v>
      </c>
      <c r="M30" s="25">
        <v>568</v>
      </c>
      <c r="N30" s="25">
        <v>20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3"/>
    </row>
    <row r="31" spans="1:53" ht="15.6" x14ac:dyDescent="0.3">
      <c r="A31" s="25">
        <v>14</v>
      </c>
      <c r="B31">
        <v>386126</v>
      </c>
      <c r="C31" t="s">
        <v>129</v>
      </c>
      <c r="D31" t="s">
        <v>549</v>
      </c>
      <c r="E31" s="25" t="s">
        <v>181</v>
      </c>
      <c r="F31" s="25" t="s">
        <v>14</v>
      </c>
      <c r="G31" s="25">
        <v>94</v>
      </c>
      <c r="H31" s="25">
        <v>95</v>
      </c>
      <c r="I31" s="25">
        <v>97</v>
      </c>
      <c r="J31" s="25">
        <v>95</v>
      </c>
      <c r="K31" s="25">
        <v>94</v>
      </c>
      <c r="L31" s="25">
        <v>92</v>
      </c>
      <c r="M31" s="25">
        <v>567</v>
      </c>
      <c r="N31" s="25">
        <v>19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10"/>
    </row>
    <row r="32" spans="1:53" ht="15.6" x14ac:dyDescent="0.3">
      <c r="A32" s="25">
        <v>15</v>
      </c>
      <c r="B32">
        <v>300156</v>
      </c>
      <c r="C32" t="s">
        <v>141</v>
      </c>
      <c r="D32" t="s">
        <v>575</v>
      </c>
      <c r="E32" s="25" t="s">
        <v>182</v>
      </c>
      <c r="F32" s="25" t="s">
        <v>8</v>
      </c>
      <c r="G32" s="25">
        <v>96</v>
      </c>
      <c r="H32" s="25">
        <v>94</v>
      </c>
      <c r="I32" s="25">
        <v>98</v>
      </c>
      <c r="J32" s="25">
        <v>94</v>
      </c>
      <c r="K32" s="25">
        <v>94</v>
      </c>
      <c r="L32" s="25">
        <v>91</v>
      </c>
      <c r="M32" s="25">
        <v>567</v>
      </c>
      <c r="N32" s="25">
        <v>16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</row>
    <row r="33" spans="1:26" ht="15.6" x14ac:dyDescent="0.3">
      <c r="A33" s="25">
        <v>16</v>
      </c>
      <c r="B33">
        <v>466658</v>
      </c>
      <c r="C33" t="s">
        <v>19</v>
      </c>
      <c r="D33" t="s">
        <v>551</v>
      </c>
      <c r="E33" s="25" t="s">
        <v>183</v>
      </c>
      <c r="F33" s="25" t="s">
        <v>20</v>
      </c>
      <c r="G33" s="25">
        <v>92</v>
      </c>
      <c r="H33" s="25">
        <v>95</v>
      </c>
      <c r="I33" s="25">
        <v>97</v>
      </c>
      <c r="J33" s="25">
        <v>95</v>
      </c>
      <c r="K33" s="25">
        <v>93</v>
      </c>
      <c r="L33" s="25">
        <v>95</v>
      </c>
      <c r="M33" s="25">
        <v>567</v>
      </c>
      <c r="N33" s="25">
        <v>15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10"/>
    </row>
    <row r="34" spans="1:26" ht="15.6" x14ac:dyDescent="0.3">
      <c r="A34" s="25">
        <v>17</v>
      </c>
      <c r="B34">
        <v>435566</v>
      </c>
      <c r="C34" t="s">
        <v>184</v>
      </c>
      <c r="D34" t="s">
        <v>580</v>
      </c>
      <c r="E34" s="25" t="s">
        <v>182</v>
      </c>
      <c r="F34" s="25" t="s">
        <v>10</v>
      </c>
      <c r="G34" s="25">
        <v>95</v>
      </c>
      <c r="H34" s="25">
        <v>95</v>
      </c>
      <c r="I34" s="25">
        <v>98</v>
      </c>
      <c r="J34" s="25">
        <v>95</v>
      </c>
      <c r="K34" s="25">
        <v>90</v>
      </c>
      <c r="L34" s="25">
        <v>94</v>
      </c>
      <c r="M34" s="25">
        <v>567</v>
      </c>
      <c r="N34" s="25">
        <v>12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3"/>
    </row>
    <row r="35" spans="1:26" ht="15.6" x14ac:dyDescent="0.3">
      <c r="A35" s="25">
        <v>18</v>
      </c>
      <c r="B35">
        <v>231282</v>
      </c>
      <c r="C35" t="s">
        <v>158</v>
      </c>
      <c r="D35" t="s">
        <v>554</v>
      </c>
      <c r="E35" s="25" t="s">
        <v>181</v>
      </c>
      <c r="F35" s="25" t="s">
        <v>10</v>
      </c>
      <c r="G35" s="25">
        <v>92</v>
      </c>
      <c r="H35" s="25">
        <v>90</v>
      </c>
      <c r="I35" s="25">
        <v>98</v>
      </c>
      <c r="J35" s="25">
        <v>97</v>
      </c>
      <c r="K35" s="25">
        <v>93</v>
      </c>
      <c r="L35" s="25">
        <v>96</v>
      </c>
      <c r="M35" s="25">
        <v>566</v>
      </c>
      <c r="N35" s="25">
        <v>22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10"/>
    </row>
    <row r="36" spans="1:26" ht="15.6" x14ac:dyDescent="0.3">
      <c r="A36" s="25">
        <v>19</v>
      </c>
      <c r="B36">
        <v>330522</v>
      </c>
      <c r="C36" t="s">
        <v>39</v>
      </c>
      <c r="D36" t="s">
        <v>593</v>
      </c>
      <c r="E36" s="25" t="s">
        <v>181</v>
      </c>
      <c r="F36" s="25" t="s">
        <v>12</v>
      </c>
      <c r="G36" s="25">
        <v>91</v>
      </c>
      <c r="H36" s="25">
        <v>96</v>
      </c>
      <c r="I36" s="25">
        <v>94</v>
      </c>
      <c r="J36" s="25">
        <v>97</v>
      </c>
      <c r="K36" s="25">
        <v>95</v>
      </c>
      <c r="L36" s="25">
        <v>93</v>
      </c>
      <c r="M36" s="25">
        <v>566</v>
      </c>
      <c r="N36" s="25">
        <v>18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10"/>
    </row>
    <row r="37" spans="1:26" ht="15.6" x14ac:dyDescent="0.3">
      <c r="A37" s="25">
        <v>20</v>
      </c>
      <c r="B37">
        <v>406773</v>
      </c>
      <c r="C37" t="s">
        <v>21</v>
      </c>
      <c r="D37" t="s">
        <v>463</v>
      </c>
      <c r="E37" s="25" t="s">
        <v>182</v>
      </c>
      <c r="F37" s="25" t="s">
        <v>12</v>
      </c>
      <c r="G37" s="25">
        <v>96</v>
      </c>
      <c r="H37" s="25">
        <v>96</v>
      </c>
      <c r="I37" s="25">
        <v>95</v>
      </c>
      <c r="J37" s="25">
        <v>93</v>
      </c>
      <c r="K37" s="25">
        <v>93</v>
      </c>
      <c r="L37" s="25">
        <v>93</v>
      </c>
      <c r="M37" s="25">
        <v>566</v>
      </c>
      <c r="N37" s="25">
        <v>15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3"/>
    </row>
    <row r="38" spans="1:26" ht="15.6" x14ac:dyDescent="0.3">
      <c r="A38" s="25">
        <v>21</v>
      </c>
      <c r="B38">
        <v>374263</v>
      </c>
      <c r="C38" t="s">
        <v>153</v>
      </c>
      <c r="D38" t="s">
        <v>576</v>
      </c>
      <c r="E38" s="25" t="s">
        <v>181</v>
      </c>
      <c r="F38" s="25" t="s">
        <v>27</v>
      </c>
      <c r="G38" s="25">
        <v>90</v>
      </c>
      <c r="H38" s="25">
        <v>94</v>
      </c>
      <c r="I38" s="25">
        <v>97</v>
      </c>
      <c r="J38" s="25">
        <v>97</v>
      </c>
      <c r="K38" s="25">
        <v>96</v>
      </c>
      <c r="L38" s="25">
        <v>91</v>
      </c>
      <c r="M38" s="25">
        <v>565</v>
      </c>
      <c r="N38" s="25">
        <v>16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10"/>
    </row>
    <row r="39" spans="1:26" ht="15.6" x14ac:dyDescent="0.3">
      <c r="A39" s="25">
        <v>22</v>
      </c>
      <c r="B39">
        <v>400444</v>
      </c>
      <c r="C39" t="s">
        <v>127</v>
      </c>
      <c r="D39" t="s">
        <v>663</v>
      </c>
      <c r="E39" s="25" t="s">
        <v>181</v>
      </c>
      <c r="F39" s="25" t="s">
        <v>115</v>
      </c>
      <c r="G39" s="25">
        <v>93</v>
      </c>
      <c r="H39" s="25">
        <v>92</v>
      </c>
      <c r="I39" s="25">
        <v>98</v>
      </c>
      <c r="J39" s="25">
        <v>98</v>
      </c>
      <c r="K39" s="25">
        <v>91</v>
      </c>
      <c r="L39" s="25">
        <v>92</v>
      </c>
      <c r="M39" s="25">
        <v>564</v>
      </c>
      <c r="N39" s="25">
        <v>22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10"/>
    </row>
    <row r="40" spans="1:26" ht="15.6" x14ac:dyDescent="0.3">
      <c r="A40" s="25">
        <v>23</v>
      </c>
      <c r="B40">
        <v>374331</v>
      </c>
      <c r="C40" t="s">
        <v>1706</v>
      </c>
      <c r="D40" t="s">
        <v>1668</v>
      </c>
      <c r="E40" s="25" t="s">
        <v>181</v>
      </c>
      <c r="F40" s="25" t="s">
        <v>8</v>
      </c>
      <c r="G40" s="25">
        <v>97</v>
      </c>
      <c r="H40" s="25">
        <v>92</v>
      </c>
      <c r="I40" s="25">
        <v>97</v>
      </c>
      <c r="J40" s="25">
        <v>100</v>
      </c>
      <c r="K40" s="25">
        <v>88</v>
      </c>
      <c r="L40" s="25">
        <v>90</v>
      </c>
      <c r="M40" s="25">
        <v>564</v>
      </c>
      <c r="N40" s="25">
        <v>19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1:26" ht="15.6" x14ac:dyDescent="0.3">
      <c r="A41" s="25">
        <v>24</v>
      </c>
      <c r="B41">
        <v>412938</v>
      </c>
      <c r="C41" t="s">
        <v>47</v>
      </c>
      <c r="D41" t="s">
        <v>579</v>
      </c>
      <c r="E41" s="25" t="s">
        <v>182</v>
      </c>
      <c r="F41" s="25" t="s">
        <v>10</v>
      </c>
      <c r="G41" s="25">
        <v>93</v>
      </c>
      <c r="H41" s="25">
        <v>91</v>
      </c>
      <c r="I41" s="25">
        <v>95</v>
      </c>
      <c r="J41" s="25">
        <v>97</v>
      </c>
      <c r="K41" s="25">
        <v>93</v>
      </c>
      <c r="L41" s="25">
        <v>95</v>
      </c>
      <c r="M41" s="25">
        <v>564</v>
      </c>
      <c r="N41" s="25">
        <v>14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10"/>
    </row>
    <row r="42" spans="1:26" ht="15.6" x14ac:dyDescent="0.3">
      <c r="A42" s="25">
        <v>25</v>
      </c>
      <c r="B42">
        <v>377833</v>
      </c>
      <c r="C42" t="s">
        <v>1707</v>
      </c>
      <c r="D42" t="s">
        <v>1708</v>
      </c>
      <c r="E42" s="25" t="s">
        <v>181</v>
      </c>
      <c r="F42" s="25" t="s">
        <v>6</v>
      </c>
      <c r="G42" s="25">
        <v>96</v>
      </c>
      <c r="H42" s="25">
        <v>90</v>
      </c>
      <c r="I42" s="25">
        <v>97</v>
      </c>
      <c r="J42" s="25">
        <v>94</v>
      </c>
      <c r="K42" s="25">
        <v>93</v>
      </c>
      <c r="L42" s="25">
        <v>94</v>
      </c>
      <c r="M42" s="25">
        <v>564</v>
      </c>
      <c r="N42" s="25">
        <v>10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10"/>
    </row>
    <row r="43" spans="1:26" ht="15.6" x14ac:dyDescent="0.3">
      <c r="A43" s="25">
        <v>26</v>
      </c>
      <c r="B43">
        <v>282179</v>
      </c>
      <c r="C43" t="s">
        <v>121</v>
      </c>
      <c r="D43" t="s">
        <v>565</v>
      </c>
      <c r="E43" s="25" t="s">
        <v>181</v>
      </c>
      <c r="F43" s="25" t="s">
        <v>36</v>
      </c>
      <c r="G43" s="25">
        <v>90</v>
      </c>
      <c r="H43" s="25">
        <v>99</v>
      </c>
      <c r="I43" s="25">
        <v>97</v>
      </c>
      <c r="J43" s="25">
        <v>97</v>
      </c>
      <c r="K43" s="25">
        <v>87</v>
      </c>
      <c r="L43" s="25">
        <v>93</v>
      </c>
      <c r="M43" s="25">
        <v>563</v>
      </c>
      <c r="N43" s="25">
        <v>19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3"/>
    </row>
    <row r="44" spans="1:26" ht="15.6" x14ac:dyDescent="0.3">
      <c r="A44" s="25">
        <v>27</v>
      </c>
      <c r="B44">
        <v>377610</v>
      </c>
      <c r="C44" t="s">
        <v>568</v>
      </c>
      <c r="D44" t="s">
        <v>567</v>
      </c>
      <c r="E44" s="25" t="s">
        <v>181</v>
      </c>
      <c r="F44" s="25" t="s">
        <v>46</v>
      </c>
      <c r="G44" s="25">
        <v>92</v>
      </c>
      <c r="H44" s="25">
        <v>95</v>
      </c>
      <c r="I44" s="25">
        <v>94</v>
      </c>
      <c r="J44" s="25">
        <v>96</v>
      </c>
      <c r="K44" s="25">
        <v>91</v>
      </c>
      <c r="L44" s="25">
        <v>95</v>
      </c>
      <c r="M44" s="25">
        <v>563</v>
      </c>
      <c r="N44" s="25">
        <v>15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10"/>
    </row>
    <row r="45" spans="1:26" ht="15.6" x14ac:dyDescent="0.3">
      <c r="A45" s="25">
        <v>28</v>
      </c>
      <c r="B45">
        <v>387865</v>
      </c>
      <c r="C45" t="s">
        <v>68</v>
      </c>
      <c r="D45" t="s">
        <v>573</v>
      </c>
      <c r="E45" s="25" t="s">
        <v>182</v>
      </c>
      <c r="F45" s="25" t="s">
        <v>20</v>
      </c>
      <c r="G45" s="25">
        <v>92</v>
      </c>
      <c r="H45" s="25">
        <v>90</v>
      </c>
      <c r="I45" s="25">
        <v>97</v>
      </c>
      <c r="J45" s="25">
        <v>98</v>
      </c>
      <c r="K45" s="25">
        <v>92</v>
      </c>
      <c r="L45" s="25">
        <v>94</v>
      </c>
      <c r="M45" s="25">
        <v>563</v>
      </c>
      <c r="N45" s="25">
        <v>15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3"/>
    </row>
    <row r="46" spans="1:26" ht="15.6" x14ac:dyDescent="0.3">
      <c r="A46" s="25">
        <v>29</v>
      </c>
      <c r="B46">
        <v>389896</v>
      </c>
      <c r="C46" t="s">
        <v>89</v>
      </c>
      <c r="D46" t="s">
        <v>665</v>
      </c>
      <c r="E46" s="25" t="s">
        <v>182</v>
      </c>
      <c r="F46" s="25" t="s">
        <v>27</v>
      </c>
      <c r="G46" s="25">
        <v>95</v>
      </c>
      <c r="H46" s="25">
        <v>96</v>
      </c>
      <c r="I46" s="25">
        <v>97</v>
      </c>
      <c r="J46" s="25">
        <v>96</v>
      </c>
      <c r="K46" s="25">
        <v>90</v>
      </c>
      <c r="L46" s="25">
        <v>89</v>
      </c>
      <c r="M46" s="25">
        <v>563</v>
      </c>
      <c r="N46" s="25">
        <v>15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10"/>
    </row>
    <row r="47" spans="1:26" ht="15.6" x14ac:dyDescent="0.3">
      <c r="A47" s="25">
        <v>30</v>
      </c>
      <c r="B47">
        <v>406163</v>
      </c>
      <c r="C47" t="s">
        <v>45</v>
      </c>
      <c r="D47" t="s">
        <v>590</v>
      </c>
      <c r="E47" s="25" t="s">
        <v>182</v>
      </c>
      <c r="F47" s="25" t="s">
        <v>46</v>
      </c>
      <c r="G47" s="25">
        <v>95</v>
      </c>
      <c r="H47" s="25">
        <v>96</v>
      </c>
      <c r="I47" s="25">
        <v>97</v>
      </c>
      <c r="J47" s="25">
        <v>96</v>
      </c>
      <c r="K47" s="25">
        <v>91</v>
      </c>
      <c r="L47" s="25">
        <v>87</v>
      </c>
      <c r="M47" s="25">
        <v>562</v>
      </c>
      <c r="N47" s="25">
        <v>20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3"/>
    </row>
    <row r="48" spans="1:26" ht="15.6" x14ac:dyDescent="0.3">
      <c r="A48" s="25">
        <v>31</v>
      </c>
      <c r="B48">
        <v>374768</v>
      </c>
      <c r="C48" t="s">
        <v>132</v>
      </c>
      <c r="D48" t="s">
        <v>608</v>
      </c>
      <c r="E48" s="25" t="s">
        <v>182</v>
      </c>
      <c r="F48" s="25" t="s">
        <v>20</v>
      </c>
      <c r="G48" s="25">
        <v>93</v>
      </c>
      <c r="H48" s="25">
        <v>92</v>
      </c>
      <c r="I48" s="25">
        <v>96</v>
      </c>
      <c r="J48" s="25">
        <v>94</v>
      </c>
      <c r="K48" s="25">
        <v>95</v>
      </c>
      <c r="L48" s="25">
        <v>92</v>
      </c>
      <c r="M48" s="25">
        <v>562</v>
      </c>
      <c r="N48" s="25">
        <v>14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10"/>
    </row>
    <row r="49" spans="1:26" ht="15.6" x14ac:dyDescent="0.3">
      <c r="A49" s="25">
        <v>32</v>
      </c>
      <c r="B49">
        <v>487559</v>
      </c>
      <c r="C49" t="s">
        <v>91</v>
      </c>
      <c r="D49" t="s">
        <v>654</v>
      </c>
      <c r="E49" s="25" t="s">
        <v>182</v>
      </c>
      <c r="F49" s="25" t="s">
        <v>10</v>
      </c>
      <c r="G49" s="25">
        <v>90</v>
      </c>
      <c r="H49" s="25">
        <v>93</v>
      </c>
      <c r="I49" s="25">
        <v>100</v>
      </c>
      <c r="J49" s="25">
        <v>97</v>
      </c>
      <c r="K49" s="25">
        <v>94</v>
      </c>
      <c r="L49" s="25">
        <v>88</v>
      </c>
      <c r="M49" s="25">
        <v>562</v>
      </c>
      <c r="N49" s="25">
        <v>10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10"/>
    </row>
    <row r="50" spans="1:26" ht="15.6" x14ac:dyDescent="0.3">
      <c r="A50" s="25">
        <v>33</v>
      </c>
      <c r="B50">
        <v>449115</v>
      </c>
      <c r="C50" t="s">
        <v>614</v>
      </c>
      <c r="D50" t="s">
        <v>613</v>
      </c>
      <c r="E50" s="25" t="s">
        <v>182</v>
      </c>
      <c r="F50" s="25" t="s">
        <v>36</v>
      </c>
      <c r="G50" s="25">
        <v>92</v>
      </c>
      <c r="H50" s="25">
        <v>94</v>
      </c>
      <c r="I50" s="25">
        <v>94</v>
      </c>
      <c r="J50" s="25">
        <v>94</v>
      </c>
      <c r="K50" s="25">
        <v>95</v>
      </c>
      <c r="L50" s="25">
        <v>92</v>
      </c>
      <c r="M50" s="25">
        <v>561</v>
      </c>
      <c r="N50" s="25">
        <v>18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3"/>
    </row>
    <row r="51" spans="1:26" ht="15.6" x14ac:dyDescent="0.3">
      <c r="A51" s="25">
        <v>34</v>
      </c>
      <c r="B51">
        <v>293546</v>
      </c>
      <c r="C51" t="s">
        <v>68</v>
      </c>
      <c r="D51" t="s">
        <v>601</v>
      </c>
      <c r="E51" s="25" t="s">
        <v>181</v>
      </c>
      <c r="F51" s="25" t="s">
        <v>8</v>
      </c>
      <c r="G51" s="25">
        <v>91</v>
      </c>
      <c r="H51" s="25">
        <v>96</v>
      </c>
      <c r="I51" s="25">
        <v>93</v>
      </c>
      <c r="J51" s="25">
        <v>98</v>
      </c>
      <c r="K51" s="25">
        <v>94</v>
      </c>
      <c r="L51" s="25">
        <v>89</v>
      </c>
      <c r="M51" s="25">
        <v>561</v>
      </c>
      <c r="N51" s="25">
        <v>17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10"/>
    </row>
    <row r="52" spans="1:26" ht="15.6" x14ac:dyDescent="0.3">
      <c r="A52" s="25">
        <v>35</v>
      </c>
      <c r="B52">
        <v>358983</v>
      </c>
      <c r="C52" t="s">
        <v>242</v>
      </c>
      <c r="D52" t="s">
        <v>562</v>
      </c>
      <c r="E52" s="25" t="s">
        <v>181</v>
      </c>
      <c r="F52" s="25" t="s">
        <v>8</v>
      </c>
      <c r="G52" s="25">
        <v>94</v>
      </c>
      <c r="H52" s="25">
        <v>97</v>
      </c>
      <c r="I52" s="25">
        <v>93</v>
      </c>
      <c r="J52" s="25">
        <v>97</v>
      </c>
      <c r="K52" s="25">
        <v>88</v>
      </c>
      <c r="L52" s="25">
        <v>92</v>
      </c>
      <c r="M52" s="25">
        <v>561</v>
      </c>
      <c r="N52" s="25">
        <v>15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3"/>
    </row>
    <row r="53" spans="1:26" ht="15.6" x14ac:dyDescent="0.3">
      <c r="A53" s="25">
        <v>36</v>
      </c>
      <c r="B53">
        <v>346661</v>
      </c>
      <c r="C53" t="s">
        <v>137</v>
      </c>
      <c r="D53" t="s">
        <v>582</v>
      </c>
      <c r="E53" s="25" t="s">
        <v>181</v>
      </c>
      <c r="F53" s="25" t="s">
        <v>18</v>
      </c>
      <c r="G53" s="25">
        <v>94</v>
      </c>
      <c r="H53" s="25">
        <v>92</v>
      </c>
      <c r="I53" s="25">
        <v>97</v>
      </c>
      <c r="J53" s="25">
        <v>95</v>
      </c>
      <c r="K53" s="25">
        <v>93</v>
      </c>
      <c r="L53" s="25">
        <v>90</v>
      </c>
      <c r="M53" s="25">
        <v>561</v>
      </c>
      <c r="N53" s="25">
        <v>14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10"/>
    </row>
    <row r="54" spans="1:26" ht="15.6" x14ac:dyDescent="0.3">
      <c r="A54" s="25">
        <v>37</v>
      </c>
      <c r="B54">
        <v>485123</v>
      </c>
      <c r="C54" t="s">
        <v>128</v>
      </c>
      <c r="D54" t="s">
        <v>333</v>
      </c>
      <c r="E54" s="25" t="s">
        <v>182</v>
      </c>
      <c r="F54" s="25" t="s">
        <v>53</v>
      </c>
      <c r="G54" s="25">
        <v>98</v>
      </c>
      <c r="H54" s="25">
        <v>96</v>
      </c>
      <c r="I54" s="25">
        <v>94</v>
      </c>
      <c r="J54" s="25">
        <v>94</v>
      </c>
      <c r="K54" s="25">
        <v>89</v>
      </c>
      <c r="L54" s="25">
        <v>90</v>
      </c>
      <c r="M54" s="25">
        <v>561</v>
      </c>
      <c r="N54" s="25">
        <v>12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3"/>
    </row>
    <row r="55" spans="1:26" ht="15.6" x14ac:dyDescent="0.3">
      <c r="A55" s="25">
        <v>38</v>
      </c>
      <c r="B55">
        <v>361674</v>
      </c>
      <c r="C55" t="s">
        <v>52</v>
      </c>
      <c r="D55" t="s">
        <v>760</v>
      </c>
      <c r="E55" s="25" t="s">
        <v>182</v>
      </c>
      <c r="F55" s="25" t="s">
        <v>8</v>
      </c>
      <c r="G55" s="25">
        <v>90</v>
      </c>
      <c r="H55" s="25">
        <v>94</v>
      </c>
      <c r="I55" s="25">
        <v>97</v>
      </c>
      <c r="J55" s="25">
        <v>96</v>
      </c>
      <c r="K55" s="25">
        <v>93</v>
      </c>
      <c r="L55" s="25">
        <v>90</v>
      </c>
      <c r="M55" s="25">
        <v>560</v>
      </c>
      <c r="N55" s="25">
        <v>18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10"/>
    </row>
    <row r="56" spans="1:26" ht="15.6" x14ac:dyDescent="0.3">
      <c r="A56" s="25">
        <v>39</v>
      </c>
      <c r="B56">
        <v>337879</v>
      </c>
      <c r="C56" t="s">
        <v>86</v>
      </c>
      <c r="D56" t="s">
        <v>603</v>
      </c>
      <c r="E56" s="25" t="s">
        <v>181</v>
      </c>
      <c r="F56" s="25" t="s">
        <v>87</v>
      </c>
      <c r="G56" s="25">
        <v>94</v>
      </c>
      <c r="H56" s="25">
        <v>91</v>
      </c>
      <c r="I56" s="25">
        <v>94</v>
      </c>
      <c r="J56" s="25">
        <v>94</v>
      </c>
      <c r="K56" s="25">
        <v>93</v>
      </c>
      <c r="L56" s="25">
        <v>94</v>
      </c>
      <c r="M56" s="25">
        <v>560</v>
      </c>
      <c r="N56" s="25">
        <v>14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3"/>
    </row>
    <row r="57" spans="1:26" ht="15.6" x14ac:dyDescent="0.3">
      <c r="A57" s="25">
        <v>40</v>
      </c>
      <c r="B57">
        <v>312913</v>
      </c>
      <c r="C57" t="s">
        <v>146</v>
      </c>
      <c r="D57" t="s">
        <v>625</v>
      </c>
      <c r="E57" s="25" t="s">
        <v>181</v>
      </c>
      <c r="F57" s="25" t="s">
        <v>97</v>
      </c>
      <c r="G57" s="25">
        <v>88</v>
      </c>
      <c r="H57" s="25">
        <v>93</v>
      </c>
      <c r="I57" s="25">
        <v>97</v>
      </c>
      <c r="J57" s="25">
        <v>95</v>
      </c>
      <c r="K57" s="25">
        <v>94</v>
      </c>
      <c r="L57" s="25">
        <v>93</v>
      </c>
      <c r="M57" s="25">
        <v>560</v>
      </c>
      <c r="N57" s="25">
        <v>7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10"/>
    </row>
    <row r="58" spans="1:26" ht="15.6" x14ac:dyDescent="0.3">
      <c r="A58" s="25">
        <v>41</v>
      </c>
      <c r="B58">
        <v>413482</v>
      </c>
      <c r="C58" t="s">
        <v>80</v>
      </c>
      <c r="D58" t="s">
        <v>430</v>
      </c>
      <c r="E58" s="25" t="s">
        <v>182</v>
      </c>
      <c r="F58" s="25" t="s">
        <v>8</v>
      </c>
      <c r="G58" s="25">
        <v>92</v>
      </c>
      <c r="H58" s="25">
        <v>92</v>
      </c>
      <c r="I58" s="25">
        <v>96</v>
      </c>
      <c r="J58" s="25">
        <v>96</v>
      </c>
      <c r="K58" s="25">
        <v>91</v>
      </c>
      <c r="L58" s="25">
        <v>92</v>
      </c>
      <c r="M58" s="25">
        <v>559</v>
      </c>
      <c r="N58" s="25">
        <v>16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3"/>
    </row>
    <row r="59" spans="1:26" ht="15.6" x14ac:dyDescent="0.3">
      <c r="A59" s="25">
        <v>42</v>
      </c>
      <c r="B59">
        <v>384694</v>
      </c>
      <c r="C59" t="s">
        <v>133</v>
      </c>
      <c r="D59" t="s">
        <v>1709</v>
      </c>
      <c r="E59" s="25" t="s">
        <v>181</v>
      </c>
      <c r="F59" s="25" t="s">
        <v>96</v>
      </c>
      <c r="G59" s="25">
        <v>92</v>
      </c>
      <c r="H59" s="25">
        <v>92</v>
      </c>
      <c r="I59" s="25">
        <v>92</v>
      </c>
      <c r="J59" s="25">
        <v>94</v>
      </c>
      <c r="K59" s="25">
        <v>94</v>
      </c>
      <c r="L59" s="25">
        <v>95</v>
      </c>
      <c r="M59" s="25">
        <v>559</v>
      </c>
      <c r="N59" s="25">
        <v>12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10"/>
    </row>
    <row r="60" spans="1:26" ht="15.6" x14ac:dyDescent="0.3">
      <c r="A60" s="25">
        <v>43</v>
      </c>
      <c r="B60">
        <v>384654</v>
      </c>
      <c r="C60" t="s">
        <v>587</v>
      </c>
      <c r="D60" t="s">
        <v>406</v>
      </c>
      <c r="E60" s="25" t="s">
        <v>182</v>
      </c>
      <c r="F60" s="25" t="s">
        <v>18</v>
      </c>
      <c r="G60" s="25">
        <v>93</v>
      </c>
      <c r="H60" s="25">
        <v>95</v>
      </c>
      <c r="I60" s="25">
        <v>95</v>
      </c>
      <c r="J60" s="25">
        <v>95</v>
      </c>
      <c r="K60" s="25">
        <v>88</v>
      </c>
      <c r="L60" s="25">
        <v>93</v>
      </c>
      <c r="M60" s="25">
        <v>559</v>
      </c>
      <c r="N60" s="25">
        <v>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3"/>
    </row>
    <row r="61" spans="1:26" ht="15.6" x14ac:dyDescent="0.3">
      <c r="A61" s="25">
        <v>44</v>
      </c>
      <c r="B61">
        <v>450735</v>
      </c>
      <c r="C61" t="s">
        <v>653</v>
      </c>
      <c r="D61" t="s">
        <v>652</v>
      </c>
      <c r="E61" s="25" t="s">
        <v>183</v>
      </c>
      <c r="F61" s="25" t="s">
        <v>31</v>
      </c>
      <c r="G61" s="25">
        <v>89</v>
      </c>
      <c r="H61" s="25">
        <v>92</v>
      </c>
      <c r="I61" s="25">
        <v>97</v>
      </c>
      <c r="J61" s="25">
        <v>94</v>
      </c>
      <c r="K61" s="25">
        <v>90</v>
      </c>
      <c r="L61" s="25">
        <v>96</v>
      </c>
      <c r="M61" s="25">
        <v>558</v>
      </c>
      <c r="N61" s="25">
        <v>13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10"/>
    </row>
    <row r="62" spans="1:26" ht="15.6" x14ac:dyDescent="0.3">
      <c r="A62" s="25">
        <v>45</v>
      </c>
      <c r="B62">
        <v>290200</v>
      </c>
      <c r="C62" t="s">
        <v>34</v>
      </c>
      <c r="D62" t="s">
        <v>558</v>
      </c>
      <c r="E62" s="25" t="s">
        <v>181</v>
      </c>
      <c r="F62" s="25" t="s">
        <v>8</v>
      </c>
      <c r="G62" s="25">
        <v>95</v>
      </c>
      <c r="H62" s="25">
        <v>95</v>
      </c>
      <c r="I62" s="25">
        <v>93</v>
      </c>
      <c r="J62" s="25">
        <v>95</v>
      </c>
      <c r="K62" s="25">
        <v>89</v>
      </c>
      <c r="L62" s="25">
        <v>90</v>
      </c>
      <c r="M62" s="25">
        <v>557</v>
      </c>
      <c r="N62" s="25">
        <v>14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</row>
    <row r="63" spans="1:26" ht="15.6" x14ac:dyDescent="0.3">
      <c r="A63" s="25">
        <v>46</v>
      </c>
      <c r="B63">
        <v>336949</v>
      </c>
      <c r="C63" t="s">
        <v>65</v>
      </c>
      <c r="D63" t="s">
        <v>570</v>
      </c>
      <c r="E63" s="25" t="s">
        <v>182</v>
      </c>
      <c r="F63" s="25" t="s">
        <v>66</v>
      </c>
      <c r="G63" s="25">
        <v>91</v>
      </c>
      <c r="H63" s="25">
        <v>94</v>
      </c>
      <c r="I63" s="25">
        <v>93</v>
      </c>
      <c r="J63" s="25">
        <v>96</v>
      </c>
      <c r="K63" s="25">
        <v>92</v>
      </c>
      <c r="L63" s="25">
        <v>91</v>
      </c>
      <c r="M63" s="25">
        <v>557</v>
      </c>
      <c r="N63" s="25">
        <v>13</v>
      </c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10"/>
    </row>
    <row r="64" spans="1:26" ht="15.6" x14ac:dyDescent="0.3">
      <c r="A64" s="25">
        <v>47</v>
      </c>
      <c r="B64">
        <v>303230</v>
      </c>
      <c r="C64" t="s">
        <v>102</v>
      </c>
      <c r="D64" t="s">
        <v>591</v>
      </c>
      <c r="E64" s="25" t="s">
        <v>182</v>
      </c>
      <c r="F64" s="25" t="s">
        <v>69</v>
      </c>
      <c r="G64" s="25">
        <v>91</v>
      </c>
      <c r="H64" s="25">
        <v>94</v>
      </c>
      <c r="I64" s="25">
        <v>94</v>
      </c>
      <c r="J64" s="25">
        <v>95</v>
      </c>
      <c r="K64" s="25">
        <v>90</v>
      </c>
      <c r="L64" s="25">
        <v>93</v>
      </c>
      <c r="M64" s="25">
        <v>557</v>
      </c>
      <c r="N64" s="25">
        <v>12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3"/>
    </row>
    <row r="65" spans="1:26" ht="15.6" x14ac:dyDescent="0.3">
      <c r="A65" s="25">
        <v>48</v>
      </c>
      <c r="B65">
        <v>467973</v>
      </c>
      <c r="C65" t="s">
        <v>136</v>
      </c>
      <c r="D65" t="s">
        <v>640</v>
      </c>
      <c r="E65" s="25" t="s">
        <v>182</v>
      </c>
      <c r="F65" s="25" t="s">
        <v>10</v>
      </c>
      <c r="G65" s="25">
        <v>96</v>
      </c>
      <c r="H65" s="25">
        <v>94</v>
      </c>
      <c r="I65" s="25">
        <v>95</v>
      </c>
      <c r="J65" s="25">
        <v>90</v>
      </c>
      <c r="K65" s="25">
        <v>89</v>
      </c>
      <c r="L65" s="25">
        <v>93</v>
      </c>
      <c r="M65" s="25">
        <v>557</v>
      </c>
      <c r="N65" s="25">
        <v>11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10"/>
    </row>
    <row r="66" spans="1:26" ht="15.6" x14ac:dyDescent="0.3">
      <c r="A66" s="25">
        <v>49</v>
      </c>
      <c r="B66">
        <v>301932</v>
      </c>
      <c r="C66" t="s">
        <v>120</v>
      </c>
      <c r="D66" t="s">
        <v>393</v>
      </c>
      <c r="E66" s="25" t="s">
        <v>181</v>
      </c>
      <c r="F66" s="25" t="s">
        <v>27</v>
      </c>
      <c r="G66" s="25">
        <v>92</v>
      </c>
      <c r="H66" s="25">
        <v>93</v>
      </c>
      <c r="I66" s="25">
        <v>93</v>
      </c>
      <c r="J66" s="25">
        <v>93</v>
      </c>
      <c r="K66" s="25">
        <v>93</v>
      </c>
      <c r="L66" s="25">
        <v>92</v>
      </c>
      <c r="M66" s="25">
        <v>556</v>
      </c>
      <c r="N66" s="25">
        <v>16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3"/>
    </row>
    <row r="67" spans="1:26" ht="15.6" x14ac:dyDescent="0.3">
      <c r="A67" s="25">
        <v>50</v>
      </c>
      <c r="B67">
        <v>383406</v>
      </c>
      <c r="C67" t="s">
        <v>149</v>
      </c>
      <c r="D67" t="s">
        <v>681</v>
      </c>
      <c r="E67" s="25" t="s">
        <v>181</v>
      </c>
      <c r="F67" s="25" t="s">
        <v>150</v>
      </c>
      <c r="G67" s="25">
        <v>86</v>
      </c>
      <c r="H67" s="25">
        <v>98</v>
      </c>
      <c r="I67" s="25">
        <v>92</v>
      </c>
      <c r="J67" s="25">
        <v>95</v>
      </c>
      <c r="K67" s="25">
        <v>95</v>
      </c>
      <c r="L67" s="25">
        <v>90</v>
      </c>
      <c r="M67" s="25">
        <v>556</v>
      </c>
      <c r="N67" s="25">
        <v>13</v>
      </c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10"/>
    </row>
    <row r="68" spans="1:26" ht="15.6" x14ac:dyDescent="0.3">
      <c r="A68" s="25">
        <v>51</v>
      </c>
      <c r="B68">
        <v>400426</v>
      </c>
      <c r="C68" t="s">
        <v>51</v>
      </c>
      <c r="D68" t="s">
        <v>668</v>
      </c>
      <c r="E68" s="25" t="s">
        <v>181</v>
      </c>
      <c r="F68" s="25" t="s">
        <v>20</v>
      </c>
      <c r="G68" s="25">
        <v>92</v>
      </c>
      <c r="H68" s="25">
        <v>97</v>
      </c>
      <c r="I68" s="25">
        <v>94</v>
      </c>
      <c r="J68" s="25">
        <v>96</v>
      </c>
      <c r="K68" s="25">
        <v>85</v>
      </c>
      <c r="L68" s="25">
        <v>91</v>
      </c>
      <c r="M68" s="25">
        <v>555</v>
      </c>
      <c r="N68" s="25">
        <v>16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3"/>
    </row>
    <row r="69" spans="1:26" ht="15.6" x14ac:dyDescent="0.3">
      <c r="A69" s="25">
        <v>52</v>
      </c>
      <c r="B69">
        <v>320809</v>
      </c>
      <c r="C69" t="s">
        <v>90</v>
      </c>
      <c r="D69" t="s">
        <v>393</v>
      </c>
      <c r="E69" s="25" t="s">
        <v>181</v>
      </c>
      <c r="F69" s="25" t="s">
        <v>8</v>
      </c>
      <c r="G69" s="25">
        <v>90</v>
      </c>
      <c r="H69" s="25">
        <v>94</v>
      </c>
      <c r="I69" s="25">
        <v>95</v>
      </c>
      <c r="J69" s="25">
        <v>95</v>
      </c>
      <c r="K69" s="25">
        <v>91</v>
      </c>
      <c r="L69" s="25">
        <v>90</v>
      </c>
      <c r="M69" s="25">
        <v>555</v>
      </c>
      <c r="N69" s="25">
        <v>15</v>
      </c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10"/>
    </row>
    <row r="70" spans="1:26" ht="15.6" x14ac:dyDescent="0.3">
      <c r="A70" s="25">
        <v>53</v>
      </c>
      <c r="B70">
        <v>398916</v>
      </c>
      <c r="C70" t="s">
        <v>54</v>
      </c>
      <c r="D70" t="s">
        <v>569</v>
      </c>
      <c r="E70" s="25" t="s">
        <v>181</v>
      </c>
      <c r="F70" s="25" t="s">
        <v>25</v>
      </c>
      <c r="G70" s="25">
        <v>88</v>
      </c>
      <c r="H70" s="25">
        <v>92</v>
      </c>
      <c r="I70" s="25">
        <v>96</v>
      </c>
      <c r="J70" s="25">
        <v>99</v>
      </c>
      <c r="K70" s="25">
        <v>94</v>
      </c>
      <c r="L70" s="25">
        <v>86</v>
      </c>
      <c r="M70" s="25">
        <v>555</v>
      </c>
      <c r="N70" s="25">
        <v>15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3"/>
    </row>
    <row r="71" spans="1:26" ht="15.6" x14ac:dyDescent="0.3">
      <c r="A71" s="25">
        <v>54</v>
      </c>
      <c r="B71">
        <v>381840</v>
      </c>
      <c r="C71" t="s">
        <v>637</v>
      </c>
      <c r="D71" t="s">
        <v>636</v>
      </c>
      <c r="E71" s="25" t="s">
        <v>182</v>
      </c>
      <c r="F71" s="25" t="s">
        <v>53</v>
      </c>
      <c r="G71" s="25">
        <v>89</v>
      </c>
      <c r="H71" s="25">
        <v>95</v>
      </c>
      <c r="I71" s="25">
        <v>91</v>
      </c>
      <c r="J71" s="25">
        <v>97</v>
      </c>
      <c r="K71" s="25">
        <v>94</v>
      </c>
      <c r="L71" s="25">
        <v>89</v>
      </c>
      <c r="M71" s="25">
        <v>555</v>
      </c>
      <c r="N71" s="25">
        <v>14</v>
      </c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10"/>
    </row>
    <row r="72" spans="1:26" ht="15.6" x14ac:dyDescent="0.3">
      <c r="A72" s="25">
        <v>55</v>
      </c>
      <c r="B72">
        <v>487562</v>
      </c>
      <c r="C72" t="s">
        <v>683</v>
      </c>
      <c r="D72" t="s">
        <v>654</v>
      </c>
      <c r="E72" s="25" t="s">
        <v>181</v>
      </c>
      <c r="F72" s="25" t="s">
        <v>10</v>
      </c>
      <c r="G72" s="25">
        <v>93</v>
      </c>
      <c r="H72" s="25">
        <v>90</v>
      </c>
      <c r="I72" s="25">
        <v>97</v>
      </c>
      <c r="J72" s="25">
        <v>91</v>
      </c>
      <c r="K72" s="25">
        <v>89</v>
      </c>
      <c r="L72" s="25">
        <v>95</v>
      </c>
      <c r="M72" s="25">
        <v>555</v>
      </c>
      <c r="N72" s="25">
        <v>13</v>
      </c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3"/>
    </row>
    <row r="73" spans="1:26" ht="15.6" x14ac:dyDescent="0.3">
      <c r="A73" s="25">
        <v>56</v>
      </c>
      <c r="B73">
        <v>382847</v>
      </c>
      <c r="C73" t="s">
        <v>71</v>
      </c>
      <c r="D73" t="s">
        <v>584</v>
      </c>
      <c r="E73" s="25" t="s">
        <v>181</v>
      </c>
      <c r="F73" s="25" t="s">
        <v>8</v>
      </c>
      <c r="G73" s="25">
        <v>92</v>
      </c>
      <c r="H73" s="25">
        <v>95</v>
      </c>
      <c r="I73" s="25">
        <v>96</v>
      </c>
      <c r="J73" s="25">
        <v>95</v>
      </c>
      <c r="K73" s="25">
        <v>87</v>
      </c>
      <c r="L73" s="25">
        <v>90</v>
      </c>
      <c r="M73" s="25">
        <v>555</v>
      </c>
      <c r="N73" s="25">
        <v>13</v>
      </c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10"/>
    </row>
    <row r="74" spans="1:26" ht="15.6" x14ac:dyDescent="0.3">
      <c r="A74" s="25">
        <v>57</v>
      </c>
      <c r="B74">
        <v>386959</v>
      </c>
      <c r="C74" t="s">
        <v>99</v>
      </c>
      <c r="D74" t="s">
        <v>682</v>
      </c>
      <c r="E74" s="25" t="s">
        <v>182</v>
      </c>
      <c r="F74" s="25" t="s">
        <v>8</v>
      </c>
      <c r="G74" s="25">
        <v>90</v>
      </c>
      <c r="H74" s="25">
        <v>97</v>
      </c>
      <c r="I74" s="25">
        <v>95</v>
      </c>
      <c r="J74" s="25">
        <v>99</v>
      </c>
      <c r="K74" s="25">
        <v>87</v>
      </c>
      <c r="L74" s="25">
        <v>87</v>
      </c>
      <c r="M74" s="25">
        <v>555</v>
      </c>
      <c r="N74" s="25">
        <v>13</v>
      </c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3"/>
    </row>
    <row r="75" spans="1:26" ht="15.6" x14ac:dyDescent="0.3">
      <c r="A75" s="25">
        <v>58</v>
      </c>
      <c r="B75">
        <v>437997</v>
      </c>
      <c r="C75" t="s">
        <v>245</v>
      </c>
      <c r="D75" t="s">
        <v>623</v>
      </c>
      <c r="E75" s="25" t="s">
        <v>182</v>
      </c>
      <c r="F75" s="25" t="s">
        <v>10</v>
      </c>
      <c r="G75" s="25">
        <v>89</v>
      </c>
      <c r="H75" s="25">
        <v>92</v>
      </c>
      <c r="I75" s="25">
        <v>92</v>
      </c>
      <c r="J75" s="25">
        <v>94</v>
      </c>
      <c r="K75" s="25">
        <v>92</v>
      </c>
      <c r="L75" s="25">
        <v>96</v>
      </c>
      <c r="M75" s="25">
        <v>555</v>
      </c>
      <c r="N75" s="25">
        <v>11</v>
      </c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10"/>
    </row>
    <row r="76" spans="1:26" ht="15.6" x14ac:dyDescent="0.3">
      <c r="A76" s="25">
        <v>59</v>
      </c>
      <c r="B76">
        <v>348255</v>
      </c>
      <c r="C76" t="s">
        <v>110</v>
      </c>
      <c r="D76" t="s">
        <v>600</v>
      </c>
      <c r="E76" s="25" t="s">
        <v>181</v>
      </c>
      <c r="F76" s="25" t="s">
        <v>8</v>
      </c>
      <c r="G76" s="25">
        <v>94</v>
      </c>
      <c r="H76" s="25">
        <v>94</v>
      </c>
      <c r="I76" s="25">
        <v>97</v>
      </c>
      <c r="J76" s="25">
        <v>95</v>
      </c>
      <c r="K76" s="25">
        <v>83</v>
      </c>
      <c r="L76" s="25">
        <v>91</v>
      </c>
      <c r="M76" s="25">
        <v>554</v>
      </c>
      <c r="N76" s="25">
        <v>13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3"/>
    </row>
    <row r="77" spans="1:26" ht="15.6" x14ac:dyDescent="0.3">
      <c r="A77" s="25">
        <v>60</v>
      </c>
      <c r="B77">
        <v>332586</v>
      </c>
      <c r="C77" t="s">
        <v>48</v>
      </c>
      <c r="D77" t="s">
        <v>555</v>
      </c>
      <c r="E77" s="25" t="s">
        <v>182</v>
      </c>
      <c r="F77" s="25" t="s">
        <v>20</v>
      </c>
      <c r="G77" s="25">
        <v>91</v>
      </c>
      <c r="H77" s="25">
        <v>97</v>
      </c>
      <c r="I77" s="25">
        <v>92</v>
      </c>
      <c r="J77" s="25">
        <v>99</v>
      </c>
      <c r="K77" s="25">
        <v>86</v>
      </c>
      <c r="L77" s="25">
        <v>89</v>
      </c>
      <c r="M77" s="25">
        <v>554</v>
      </c>
      <c r="N77" s="25">
        <v>13</v>
      </c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10"/>
    </row>
    <row r="78" spans="1:26" ht="15.6" x14ac:dyDescent="0.3">
      <c r="A78" s="25">
        <v>61</v>
      </c>
      <c r="B78">
        <v>402413</v>
      </c>
      <c r="C78" t="s">
        <v>144</v>
      </c>
      <c r="D78" t="s">
        <v>615</v>
      </c>
      <c r="E78" s="25" t="s">
        <v>182</v>
      </c>
      <c r="F78" s="25" t="s">
        <v>148</v>
      </c>
      <c r="G78" s="25">
        <v>93</v>
      </c>
      <c r="H78" s="25">
        <v>95</v>
      </c>
      <c r="I78" s="25">
        <v>96</v>
      </c>
      <c r="J78" s="25">
        <v>96</v>
      </c>
      <c r="K78" s="25">
        <v>83</v>
      </c>
      <c r="L78" s="25">
        <v>90</v>
      </c>
      <c r="M78" s="25">
        <v>553</v>
      </c>
      <c r="N78" s="25">
        <v>14</v>
      </c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/>
    </row>
    <row r="79" spans="1:26" ht="15.6" x14ac:dyDescent="0.3">
      <c r="A79" s="25">
        <v>62</v>
      </c>
      <c r="B79">
        <v>394053</v>
      </c>
      <c r="C79" t="s">
        <v>618</v>
      </c>
      <c r="D79" t="s">
        <v>617</v>
      </c>
      <c r="E79" s="25" t="s">
        <v>182</v>
      </c>
      <c r="F79" s="25" t="s">
        <v>97</v>
      </c>
      <c r="G79" s="25">
        <v>94</v>
      </c>
      <c r="H79" s="25">
        <v>91</v>
      </c>
      <c r="I79" s="25">
        <v>96</v>
      </c>
      <c r="J79" s="25">
        <v>96</v>
      </c>
      <c r="K79" s="25">
        <v>91</v>
      </c>
      <c r="L79" s="25">
        <v>85</v>
      </c>
      <c r="M79" s="25">
        <v>553</v>
      </c>
      <c r="N79" s="25">
        <v>10</v>
      </c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3"/>
    </row>
    <row r="80" spans="1:26" ht="15.6" x14ac:dyDescent="0.3">
      <c r="A80" s="25">
        <v>63</v>
      </c>
      <c r="B80">
        <v>428397</v>
      </c>
      <c r="C80" t="s">
        <v>49</v>
      </c>
      <c r="D80" t="s">
        <v>680</v>
      </c>
      <c r="E80" s="25" t="s">
        <v>182</v>
      </c>
      <c r="F80" s="25" t="s">
        <v>27</v>
      </c>
      <c r="G80" s="25">
        <v>94</v>
      </c>
      <c r="H80" s="25">
        <v>92</v>
      </c>
      <c r="I80" s="25">
        <v>90</v>
      </c>
      <c r="J80" s="25">
        <v>95</v>
      </c>
      <c r="K80" s="25">
        <v>89</v>
      </c>
      <c r="L80" s="25">
        <v>93</v>
      </c>
      <c r="M80" s="25">
        <v>553</v>
      </c>
      <c r="N80" s="25">
        <v>8</v>
      </c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10"/>
    </row>
    <row r="81" spans="1:26" ht="15.6" x14ac:dyDescent="0.3">
      <c r="A81" s="25">
        <v>64</v>
      </c>
      <c r="B81">
        <v>392570</v>
      </c>
      <c r="C81" t="s">
        <v>100</v>
      </c>
      <c r="D81" t="s">
        <v>669</v>
      </c>
      <c r="E81" s="25" t="s">
        <v>182</v>
      </c>
      <c r="F81" s="25" t="s">
        <v>23</v>
      </c>
      <c r="G81" s="25">
        <v>92</v>
      </c>
      <c r="H81" s="25">
        <v>94</v>
      </c>
      <c r="I81" s="25">
        <v>99</v>
      </c>
      <c r="J81" s="25">
        <v>96</v>
      </c>
      <c r="K81" s="25">
        <v>89</v>
      </c>
      <c r="L81" s="25">
        <v>82</v>
      </c>
      <c r="M81" s="25">
        <v>552</v>
      </c>
      <c r="N81" s="25">
        <v>18</v>
      </c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3"/>
    </row>
    <row r="82" spans="1:26" ht="15.6" x14ac:dyDescent="0.3">
      <c r="A82" s="25">
        <v>65</v>
      </c>
      <c r="B82">
        <v>358732</v>
      </c>
      <c r="C82" t="s">
        <v>30</v>
      </c>
      <c r="D82" t="s">
        <v>574</v>
      </c>
      <c r="E82" s="25" t="s">
        <v>182</v>
      </c>
      <c r="F82" s="25" t="s">
        <v>20</v>
      </c>
      <c r="G82" s="25">
        <v>87</v>
      </c>
      <c r="H82" s="25">
        <v>96</v>
      </c>
      <c r="I82" s="25">
        <v>97</v>
      </c>
      <c r="J82" s="25">
        <v>96</v>
      </c>
      <c r="K82" s="25">
        <v>88</v>
      </c>
      <c r="L82" s="25">
        <v>88</v>
      </c>
      <c r="M82" s="25">
        <v>552</v>
      </c>
      <c r="N82" s="25">
        <v>15</v>
      </c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10"/>
    </row>
    <row r="83" spans="1:26" ht="15.6" x14ac:dyDescent="0.3">
      <c r="A83" s="25">
        <v>66</v>
      </c>
      <c r="B83">
        <v>430030</v>
      </c>
      <c r="C83" t="s">
        <v>94</v>
      </c>
      <c r="D83" t="s">
        <v>556</v>
      </c>
      <c r="E83" s="25" t="s">
        <v>182</v>
      </c>
      <c r="F83" s="25" t="s">
        <v>20</v>
      </c>
      <c r="G83" s="25">
        <v>93</v>
      </c>
      <c r="H83" s="25">
        <v>92</v>
      </c>
      <c r="I83" s="25">
        <v>95</v>
      </c>
      <c r="J83" s="25">
        <v>93</v>
      </c>
      <c r="K83" s="25">
        <v>90</v>
      </c>
      <c r="L83" s="25">
        <v>89</v>
      </c>
      <c r="M83" s="25">
        <v>552</v>
      </c>
      <c r="N83" s="25">
        <v>14</v>
      </c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3"/>
    </row>
    <row r="84" spans="1:26" ht="15.6" x14ac:dyDescent="0.3">
      <c r="A84" s="25">
        <v>67</v>
      </c>
      <c r="B84">
        <v>281258</v>
      </c>
      <c r="C84" t="s">
        <v>52</v>
      </c>
      <c r="D84" t="s">
        <v>581</v>
      </c>
      <c r="E84" s="25" t="s">
        <v>181</v>
      </c>
      <c r="F84" s="25" t="s">
        <v>69</v>
      </c>
      <c r="G84" s="25">
        <v>90</v>
      </c>
      <c r="H84" s="25">
        <v>91</v>
      </c>
      <c r="I84" s="25">
        <v>97</v>
      </c>
      <c r="J84" s="25">
        <v>96</v>
      </c>
      <c r="K84" s="25">
        <v>90</v>
      </c>
      <c r="L84" s="25">
        <v>88</v>
      </c>
      <c r="M84" s="25">
        <v>552</v>
      </c>
      <c r="N84" s="25">
        <v>11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10"/>
    </row>
    <row r="85" spans="1:26" ht="15.6" x14ac:dyDescent="0.3">
      <c r="A85" s="25">
        <v>68</v>
      </c>
      <c r="B85">
        <v>462019</v>
      </c>
      <c r="C85" t="s">
        <v>597</v>
      </c>
      <c r="D85" t="s">
        <v>596</v>
      </c>
      <c r="E85" s="25" t="s">
        <v>182</v>
      </c>
      <c r="F85" s="25" t="s">
        <v>12</v>
      </c>
      <c r="G85" s="25">
        <v>88</v>
      </c>
      <c r="H85" s="25">
        <v>93</v>
      </c>
      <c r="I85" s="25">
        <v>93</v>
      </c>
      <c r="J85" s="25">
        <v>96</v>
      </c>
      <c r="K85" s="25">
        <v>93</v>
      </c>
      <c r="L85" s="25">
        <v>88</v>
      </c>
      <c r="M85" s="25">
        <v>551</v>
      </c>
      <c r="N85" s="25">
        <v>11</v>
      </c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3"/>
    </row>
    <row r="86" spans="1:26" ht="15.6" x14ac:dyDescent="0.3">
      <c r="A86" s="25">
        <v>69</v>
      </c>
      <c r="B86">
        <v>303228</v>
      </c>
      <c r="C86" t="s">
        <v>77</v>
      </c>
      <c r="D86" t="s">
        <v>591</v>
      </c>
      <c r="E86" s="25" t="s">
        <v>182</v>
      </c>
      <c r="F86" s="25" t="s">
        <v>69</v>
      </c>
      <c r="G86" s="25">
        <v>87</v>
      </c>
      <c r="H86" s="25">
        <v>93</v>
      </c>
      <c r="I86" s="25">
        <v>92</v>
      </c>
      <c r="J86" s="25">
        <v>98</v>
      </c>
      <c r="K86" s="25">
        <v>93</v>
      </c>
      <c r="L86" s="25">
        <v>88</v>
      </c>
      <c r="M86" s="25">
        <v>551</v>
      </c>
      <c r="N86" s="25">
        <v>10</v>
      </c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10"/>
    </row>
    <row r="87" spans="1:26" ht="15.6" x14ac:dyDescent="0.3">
      <c r="A87" s="25">
        <v>70</v>
      </c>
      <c r="B87">
        <v>394776</v>
      </c>
      <c r="C87" t="s">
        <v>101</v>
      </c>
      <c r="D87" t="s">
        <v>624</v>
      </c>
      <c r="E87" s="25" t="s">
        <v>182</v>
      </c>
      <c r="F87" s="25" t="s">
        <v>8</v>
      </c>
      <c r="G87" s="25">
        <v>92</v>
      </c>
      <c r="H87" s="25">
        <v>93</v>
      </c>
      <c r="I87" s="25">
        <v>92</v>
      </c>
      <c r="J87" s="25">
        <v>95</v>
      </c>
      <c r="K87" s="25">
        <v>89</v>
      </c>
      <c r="L87" s="25">
        <v>90</v>
      </c>
      <c r="M87" s="25">
        <v>551</v>
      </c>
      <c r="N87" s="25">
        <v>9</v>
      </c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3"/>
    </row>
    <row r="88" spans="1:26" ht="15.6" x14ac:dyDescent="0.3">
      <c r="A88" s="25">
        <v>71</v>
      </c>
      <c r="B88">
        <v>388015</v>
      </c>
      <c r="C88" t="s">
        <v>117</v>
      </c>
      <c r="D88" t="s">
        <v>737</v>
      </c>
      <c r="E88" s="25" t="s">
        <v>181</v>
      </c>
      <c r="F88" s="25" t="s">
        <v>16</v>
      </c>
      <c r="G88" s="25">
        <v>87</v>
      </c>
      <c r="H88" s="25">
        <v>88</v>
      </c>
      <c r="I88" s="25">
        <v>94</v>
      </c>
      <c r="J88" s="25">
        <v>96</v>
      </c>
      <c r="K88" s="25">
        <v>90</v>
      </c>
      <c r="L88" s="25">
        <v>95</v>
      </c>
      <c r="M88" s="25">
        <v>550</v>
      </c>
      <c r="N88" s="25">
        <v>17</v>
      </c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10"/>
    </row>
    <row r="89" spans="1:26" ht="15.6" x14ac:dyDescent="0.3">
      <c r="A89" s="25">
        <v>72</v>
      </c>
      <c r="B89">
        <v>227604</v>
      </c>
      <c r="C89" t="s">
        <v>134</v>
      </c>
      <c r="D89" t="s">
        <v>583</v>
      </c>
      <c r="E89" s="25" t="s">
        <v>181</v>
      </c>
      <c r="F89" s="25" t="s">
        <v>18</v>
      </c>
      <c r="G89" s="25">
        <v>92</v>
      </c>
      <c r="H89" s="25">
        <v>91</v>
      </c>
      <c r="I89" s="25">
        <v>92</v>
      </c>
      <c r="J89" s="25">
        <v>95</v>
      </c>
      <c r="K89" s="25">
        <v>90</v>
      </c>
      <c r="L89" s="25">
        <v>90</v>
      </c>
      <c r="M89" s="25">
        <v>550</v>
      </c>
      <c r="N89" s="25">
        <v>12</v>
      </c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3"/>
    </row>
    <row r="90" spans="1:26" ht="15.6" x14ac:dyDescent="0.3">
      <c r="A90" s="25">
        <v>73</v>
      </c>
      <c r="B90">
        <v>335923</v>
      </c>
      <c r="C90" t="s">
        <v>131</v>
      </c>
      <c r="D90" t="s">
        <v>661</v>
      </c>
      <c r="E90" s="25" t="s">
        <v>181</v>
      </c>
      <c r="F90" s="25" t="s">
        <v>114</v>
      </c>
      <c r="G90" s="25">
        <v>90</v>
      </c>
      <c r="H90" s="25">
        <v>94</v>
      </c>
      <c r="I90" s="25">
        <v>95</v>
      </c>
      <c r="J90" s="25">
        <v>97</v>
      </c>
      <c r="K90" s="25">
        <v>86</v>
      </c>
      <c r="L90" s="25">
        <v>88</v>
      </c>
      <c r="M90" s="25">
        <v>550</v>
      </c>
      <c r="N90" s="25">
        <v>10</v>
      </c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10"/>
    </row>
    <row r="91" spans="1:26" ht="15.6" x14ac:dyDescent="0.3">
      <c r="A91" s="25">
        <v>74</v>
      </c>
      <c r="B91">
        <v>341295</v>
      </c>
      <c r="C91" t="s">
        <v>76</v>
      </c>
      <c r="D91" t="s">
        <v>630</v>
      </c>
      <c r="E91" s="25" t="s">
        <v>182</v>
      </c>
      <c r="F91" s="25" t="s">
        <v>6</v>
      </c>
      <c r="G91" s="25">
        <v>91</v>
      </c>
      <c r="H91" s="25">
        <v>88</v>
      </c>
      <c r="I91" s="25">
        <v>97</v>
      </c>
      <c r="J91" s="25">
        <v>97</v>
      </c>
      <c r="K91" s="25">
        <v>87</v>
      </c>
      <c r="L91" s="25">
        <v>89</v>
      </c>
      <c r="M91" s="25">
        <v>549</v>
      </c>
      <c r="N91" s="25">
        <v>16</v>
      </c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3"/>
    </row>
    <row r="92" spans="1:26" ht="15.6" x14ac:dyDescent="0.3">
      <c r="A92" s="25">
        <v>75</v>
      </c>
      <c r="B92">
        <v>403104</v>
      </c>
      <c r="C92" t="s">
        <v>98</v>
      </c>
      <c r="D92" t="s">
        <v>135</v>
      </c>
      <c r="E92" s="25" t="s">
        <v>182</v>
      </c>
      <c r="F92" s="25" t="s">
        <v>12</v>
      </c>
      <c r="G92" s="25">
        <v>89</v>
      </c>
      <c r="H92" s="25">
        <v>91</v>
      </c>
      <c r="I92" s="25">
        <v>94</v>
      </c>
      <c r="J92" s="25">
        <v>98</v>
      </c>
      <c r="K92" s="25">
        <v>90</v>
      </c>
      <c r="L92" s="25">
        <v>87</v>
      </c>
      <c r="M92" s="25">
        <v>549</v>
      </c>
      <c r="N92" s="25">
        <v>15</v>
      </c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10"/>
    </row>
    <row r="93" spans="1:26" ht="15.6" x14ac:dyDescent="0.3">
      <c r="A93" s="25">
        <v>76</v>
      </c>
      <c r="B93">
        <v>431764</v>
      </c>
      <c r="C93" t="s">
        <v>52</v>
      </c>
      <c r="D93" t="s">
        <v>664</v>
      </c>
      <c r="E93" s="25" t="s">
        <v>182</v>
      </c>
      <c r="F93" s="25" t="s">
        <v>36</v>
      </c>
      <c r="G93" s="25">
        <v>94</v>
      </c>
      <c r="H93" s="25">
        <v>93</v>
      </c>
      <c r="I93" s="25">
        <v>96</v>
      </c>
      <c r="J93" s="25">
        <v>95</v>
      </c>
      <c r="K93" s="25">
        <v>85</v>
      </c>
      <c r="L93" s="25">
        <v>86</v>
      </c>
      <c r="M93" s="25">
        <v>549</v>
      </c>
      <c r="N93" s="25">
        <v>12</v>
      </c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3"/>
    </row>
    <row r="94" spans="1:26" ht="15.6" x14ac:dyDescent="0.3">
      <c r="A94" s="25">
        <v>77</v>
      </c>
      <c r="B94">
        <v>463402</v>
      </c>
      <c r="C94" t="s">
        <v>37</v>
      </c>
      <c r="D94" t="s">
        <v>628</v>
      </c>
      <c r="E94" s="25" t="s">
        <v>181</v>
      </c>
      <c r="F94" s="25" t="s">
        <v>38</v>
      </c>
      <c r="G94" s="25">
        <v>92</v>
      </c>
      <c r="H94" s="25">
        <v>93</v>
      </c>
      <c r="I94" s="25">
        <v>96</v>
      </c>
      <c r="J94" s="25">
        <v>92</v>
      </c>
      <c r="K94" s="25">
        <v>92</v>
      </c>
      <c r="L94" s="25">
        <v>84</v>
      </c>
      <c r="M94" s="25">
        <v>549</v>
      </c>
      <c r="N94" s="25">
        <v>12</v>
      </c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10"/>
    </row>
    <row r="95" spans="1:26" ht="15.6" x14ac:dyDescent="0.3">
      <c r="A95" s="25">
        <v>78</v>
      </c>
      <c r="B95">
        <v>436909</v>
      </c>
      <c r="C95" t="s">
        <v>185</v>
      </c>
      <c r="D95" t="s">
        <v>553</v>
      </c>
      <c r="E95" s="25" t="s">
        <v>183</v>
      </c>
      <c r="F95" s="25" t="s">
        <v>10</v>
      </c>
      <c r="G95" s="25">
        <v>93</v>
      </c>
      <c r="H95" s="25">
        <v>94</v>
      </c>
      <c r="I95" s="25">
        <v>96</v>
      </c>
      <c r="J95" s="25">
        <v>92</v>
      </c>
      <c r="K95" s="25">
        <v>86</v>
      </c>
      <c r="L95" s="25">
        <v>88</v>
      </c>
      <c r="M95" s="25">
        <v>549</v>
      </c>
      <c r="N95" s="25">
        <v>11</v>
      </c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3"/>
    </row>
    <row r="96" spans="1:26" ht="15.6" x14ac:dyDescent="0.3">
      <c r="A96" s="25">
        <v>79</v>
      </c>
      <c r="B96">
        <v>274489</v>
      </c>
      <c r="C96" t="s">
        <v>124</v>
      </c>
      <c r="D96" t="s">
        <v>666</v>
      </c>
      <c r="E96" s="25" t="s">
        <v>181</v>
      </c>
      <c r="F96" s="25" t="s">
        <v>20</v>
      </c>
      <c r="G96" s="25">
        <v>87</v>
      </c>
      <c r="H96" s="25">
        <v>90</v>
      </c>
      <c r="I96" s="25">
        <v>93</v>
      </c>
      <c r="J96" s="25">
        <v>96</v>
      </c>
      <c r="K96" s="25">
        <v>90</v>
      </c>
      <c r="L96" s="25">
        <v>91</v>
      </c>
      <c r="M96" s="25">
        <v>547</v>
      </c>
      <c r="N96" s="25">
        <v>16</v>
      </c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10"/>
    </row>
    <row r="97" spans="1:26" ht="15.6" x14ac:dyDescent="0.3">
      <c r="A97" s="25">
        <v>80</v>
      </c>
      <c r="B97">
        <v>328108</v>
      </c>
      <c r="C97" t="s">
        <v>75</v>
      </c>
      <c r="D97" t="s">
        <v>318</v>
      </c>
      <c r="E97" s="25" t="s">
        <v>181</v>
      </c>
      <c r="F97" s="25" t="s">
        <v>14</v>
      </c>
      <c r="G97" s="25">
        <v>86</v>
      </c>
      <c r="H97" s="25">
        <v>95</v>
      </c>
      <c r="I97" s="25">
        <v>92</v>
      </c>
      <c r="J97" s="25">
        <v>92</v>
      </c>
      <c r="K97" s="25">
        <v>89</v>
      </c>
      <c r="L97" s="25">
        <v>93</v>
      </c>
      <c r="M97" s="25">
        <v>547</v>
      </c>
      <c r="N97" s="25">
        <v>12</v>
      </c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3"/>
    </row>
    <row r="98" spans="1:26" ht="15.6" x14ac:dyDescent="0.3">
      <c r="A98" s="25">
        <v>81</v>
      </c>
      <c r="B98">
        <v>355936</v>
      </c>
      <c r="C98" t="s">
        <v>84</v>
      </c>
      <c r="D98" t="s">
        <v>676</v>
      </c>
      <c r="E98" s="25" t="s">
        <v>181</v>
      </c>
      <c r="F98" s="25" t="s">
        <v>119</v>
      </c>
      <c r="G98" s="25">
        <v>92</v>
      </c>
      <c r="H98" s="25">
        <v>88</v>
      </c>
      <c r="I98" s="25">
        <v>97</v>
      </c>
      <c r="J98" s="25">
        <v>100</v>
      </c>
      <c r="K98" s="25">
        <v>80</v>
      </c>
      <c r="L98" s="25">
        <v>89</v>
      </c>
      <c r="M98" s="25">
        <v>546</v>
      </c>
      <c r="N98" s="25">
        <v>17</v>
      </c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10"/>
    </row>
    <row r="99" spans="1:26" ht="15.6" x14ac:dyDescent="0.3">
      <c r="A99" s="25">
        <v>82</v>
      </c>
      <c r="B99">
        <v>388640</v>
      </c>
      <c r="C99" t="s">
        <v>186</v>
      </c>
      <c r="D99" t="s">
        <v>645</v>
      </c>
      <c r="E99" s="25" t="s">
        <v>181</v>
      </c>
      <c r="F99" s="25" t="s">
        <v>125</v>
      </c>
      <c r="G99" s="25">
        <v>95</v>
      </c>
      <c r="H99" s="25">
        <v>93</v>
      </c>
      <c r="I99" s="25">
        <v>95</v>
      </c>
      <c r="J99" s="25">
        <v>90</v>
      </c>
      <c r="K99" s="25">
        <v>84</v>
      </c>
      <c r="L99" s="25">
        <v>89</v>
      </c>
      <c r="M99" s="25">
        <v>546</v>
      </c>
      <c r="N99" s="25">
        <v>6</v>
      </c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3"/>
    </row>
    <row r="100" spans="1:26" ht="15.6" x14ac:dyDescent="0.3">
      <c r="A100" s="25">
        <v>83</v>
      </c>
      <c r="B100">
        <v>371606</v>
      </c>
      <c r="C100" t="s">
        <v>158</v>
      </c>
      <c r="D100" t="s">
        <v>571</v>
      </c>
      <c r="E100" s="25" t="s">
        <v>181</v>
      </c>
      <c r="F100" s="25" t="s">
        <v>96</v>
      </c>
      <c r="G100" s="25">
        <v>89</v>
      </c>
      <c r="H100" s="25">
        <v>88</v>
      </c>
      <c r="I100" s="25">
        <v>96</v>
      </c>
      <c r="J100" s="25">
        <v>93</v>
      </c>
      <c r="K100" s="25">
        <v>87</v>
      </c>
      <c r="L100" s="25">
        <v>92</v>
      </c>
      <c r="M100" s="25">
        <v>545</v>
      </c>
      <c r="N100" s="25">
        <v>8</v>
      </c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10"/>
    </row>
    <row r="101" spans="1:26" ht="15.6" x14ac:dyDescent="0.3">
      <c r="A101" s="25">
        <v>84</v>
      </c>
      <c r="B101">
        <v>370630</v>
      </c>
      <c r="C101" t="s">
        <v>81</v>
      </c>
      <c r="D101" t="s">
        <v>550</v>
      </c>
      <c r="E101" s="25" t="s">
        <v>182</v>
      </c>
      <c r="F101" s="25" t="s">
        <v>10</v>
      </c>
      <c r="G101" s="25">
        <v>81</v>
      </c>
      <c r="H101" s="25">
        <v>90</v>
      </c>
      <c r="I101" s="25">
        <v>94</v>
      </c>
      <c r="J101" s="25">
        <v>98</v>
      </c>
      <c r="K101" s="25">
        <v>87</v>
      </c>
      <c r="L101" s="25">
        <v>94</v>
      </c>
      <c r="M101" s="25">
        <v>544</v>
      </c>
      <c r="N101" s="25">
        <v>14</v>
      </c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3"/>
    </row>
    <row r="102" spans="1:26" ht="15.6" x14ac:dyDescent="0.3">
      <c r="A102" s="25">
        <v>85</v>
      </c>
      <c r="B102">
        <v>403367</v>
      </c>
      <c r="C102" t="s">
        <v>153</v>
      </c>
      <c r="D102" t="s">
        <v>1710</v>
      </c>
      <c r="E102" s="25" t="s">
        <v>183</v>
      </c>
      <c r="F102" s="25" t="s">
        <v>114</v>
      </c>
      <c r="G102" s="25">
        <v>89</v>
      </c>
      <c r="H102" s="25">
        <v>95</v>
      </c>
      <c r="I102" s="25">
        <v>94</v>
      </c>
      <c r="J102" s="25">
        <v>91</v>
      </c>
      <c r="K102" s="25">
        <v>88</v>
      </c>
      <c r="L102" s="25">
        <v>87</v>
      </c>
      <c r="M102" s="25">
        <v>544</v>
      </c>
      <c r="N102" s="25">
        <v>14</v>
      </c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10"/>
    </row>
    <row r="103" spans="1:26" ht="15.6" x14ac:dyDescent="0.3">
      <c r="A103" s="25">
        <v>86</v>
      </c>
      <c r="B103">
        <v>439242</v>
      </c>
      <c r="C103" t="s">
        <v>29</v>
      </c>
      <c r="D103" t="s">
        <v>419</v>
      </c>
      <c r="E103" s="25" t="s">
        <v>182</v>
      </c>
      <c r="F103" s="25" t="s">
        <v>10</v>
      </c>
      <c r="G103" s="25">
        <v>87</v>
      </c>
      <c r="H103" s="25">
        <v>90</v>
      </c>
      <c r="I103" s="25">
        <v>95</v>
      </c>
      <c r="J103" s="25">
        <v>92</v>
      </c>
      <c r="K103" s="25">
        <v>88</v>
      </c>
      <c r="L103" s="25">
        <v>92</v>
      </c>
      <c r="M103" s="25">
        <v>544</v>
      </c>
      <c r="N103" s="25">
        <v>10</v>
      </c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3"/>
    </row>
    <row r="104" spans="1:26" ht="15.6" x14ac:dyDescent="0.3">
      <c r="A104" s="25">
        <v>87</v>
      </c>
      <c r="B104">
        <v>331056</v>
      </c>
      <c r="C104" t="s">
        <v>70</v>
      </c>
      <c r="D104" t="s">
        <v>279</v>
      </c>
      <c r="E104" s="25" t="s">
        <v>181</v>
      </c>
      <c r="F104" s="25" t="s">
        <v>14</v>
      </c>
      <c r="G104" s="25">
        <v>92</v>
      </c>
      <c r="H104" s="25">
        <v>94</v>
      </c>
      <c r="I104" s="25">
        <v>87</v>
      </c>
      <c r="J104" s="25">
        <v>90</v>
      </c>
      <c r="K104" s="25">
        <v>91</v>
      </c>
      <c r="L104" s="25">
        <v>90</v>
      </c>
      <c r="M104" s="25">
        <v>544</v>
      </c>
      <c r="N104" s="25">
        <v>10</v>
      </c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10"/>
    </row>
    <row r="105" spans="1:26" ht="15.6" x14ac:dyDescent="0.3">
      <c r="A105" s="25">
        <v>88</v>
      </c>
      <c r="B105">
        <v>380824</v>
      </c>
      <c r="C105" t="s">
        <v>130</v>
      </c>
      <c r="D105" t="s">
        <v>679</v>
      </c>
      <c r="E105" s="25" t="s">
        <v>182</v>
      </c>
      <c r="F105" s="25" t="s">
        <v>119</v>
      </c>
      <c r="G105" s="25">
        <v>84</v>
      </c>
      <c r="H105" s="25">
        <v>88</v>
      </c>
      <c r="I105" s="25">
        <v>96</v>
      </c>
      <c r="J105" s="25">
        <v>99</v>
      </c>
      <c r="K105" s="25">
        <v>89</v>
      </c>
      <c r="L105" s="25">
        <v>87</v>
      </c>
      <c r="M105" s="25">
        <v>543</v>
      </c>
      <c r="N105" s="25">
        <v>13</v>
      </c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3"/>
    </row>
    <row r="106" spans="1:26" ht="15.6" x14ac:dyDescent="0.3">
      <c r="A106" s="25">
        <v>89</v>
      </c>
      <c r="B106">
        <v>382000</v>
      </c>
      <c r="C106" t="s">
        <v>5</v>
      </c>
      <c r="D106" t="s">
        <v>585</v>
      </c>
      <c r="E106" s="25" t="s">
        <v>182</v>
      </c>
      <c r="F106" s="25" t="s">
        <v>12</v>
      </c>
      <c r="G106" s="25">
        <v>97</v>
      </c>
      <c r="H106" s="25">
        <v>94</v>
      </c>
      <c r="I106" s="25">
        <v>91</v>
      </c>
      <c r="J106" s="25">
        <v>95</v>
      </c>
      <c r="K106" s="25">
        <v>84</v>
      </c>
      <c r="L106" s="25">
        <v>81</v>
      </c>
      <c r="M106" s="25">
        <v>542</v>
      </c>
      <c r="N106" s="25">
        <v>16</v>
      </c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10"/>
    </row>
    <row r="107" spans="1:26" x14ac:dyDescent="0.3">
      <c r="A107" s="25">
        <v>90</v>
      </c>
      <c r="B107">
        <v>433660</v>
      </c>
      <c r="C107" t="s">
        <v>1711</v>
      </c>
      <c r="D107" t="s">
        <v>1712</v>
      </c>
      <c r="E107" s="25" t="s">
        <v>181</v>
      </c>
      <c r="F107" s="25" t="s">
        <v>10</v>
      </c>
      <c r="G107" s="25">
        <v>89</v>
      </c>
      <c r="H107" s="25">
        <v>92</v>
      </c>
      <c r="I107" s="25">
        <v>94</v>
      </c>
      <c r="J107" s="25">
        <v>96</v>
      </c>
      <c r="K107" s="25">
        <v>83</v>
      </c>
      <c r="L107" s="25">
        <v>88</v>
      </c>
      <c r="M107" s="25">
        <v>542</v>
      </c>
      <c r="N107" s="25">
        <v>11</v>
      </c>
    </row>
    <row r="108" spans="1:26" x14ac:dyDescent="0.3">
      <c r="A108" s="25">
        <v>91</v>
      </c>
      <c r="B108">
        <v>390077</v>
      </c>
      <c r="C108" t="s">
        <v>82</v>
      </c>
      <c r="D108" t="s">
        <v>714</v>
      </c>
      <c r="E108" s="25" t="s">
        <v>181</v>
      </c>
      <c r="F108" s="25" t="s">
        <v>148</v>
      </c>
      <c r="G108" s="25">
        <v>89</v>
      </c>
      <c r="H108" s="25">
        <v>93</v>
      </c>
      <c r="I108" s="25">
        <v>96</v>
      </c>
      <c r="J108" s="25">
        <v>96</v>
      </c>
      <c r="K108" s="25">
        <v>81</v>
      </c>
      <c r="L108" s="25">
        <v>86</v>
      </c>
      <c r="M108" s="25">
        <v>541</v>
      </c>
      <c r="N108" s="25">
        <v>12</v>
      </c>
    </row>
    <row r="109" spans="1:26" x14ac:dyDescent="0.3">
      <c r="A109" s="25">
        <v>92</v>
      </c>
      <c r="B109">
        <v>312544</v>
      </c>
      <c r="C109" t="s">
        <v>64</v>
      </c>
      <c r="D109" t="s">
        <v>586</v>
      </c>
      <c r="E109" s="25" t="s">
        <v>182</v>
      </c>
      <c r="F109" s="25" t="s">
        <v>12</v>
      </c>
      <c r="G109" s="25">
        <v>94</v>
      </c>
      <c r="H109" s="25">
        <v>94</v>
      </c>
      <c r="I109" s="25">
        <v>92</v>
      </c>
      <c r="J109" s="25">
        <v>88</v>
      </c>
      <c r="K109" s="25">
        <v>90</v>
      </c>
      <c r="L109" s="25">
        <v>83</v>
      </c>
      <c r="M109" s="25">
        <v>541</v>
      </c>
      <c r="N109" s="25">
        <v>11</v>
      </c>
    </row>
    <row r="110" spans="1:26" x14ac:dyDescent="0.3">
      <c r="A110" s="25">
        <v>93</v>
      </c>
      <c r="B110">
        <v>329393</v>
      </c>
      <c r="C110" t="s">
        <v>1713</v>
      </c>
      <c r="D110" t="s">
        <v>612</v>
      </c>
      <c r="E110" s="25" t="s">
        <v>181</v>
      </c>
      <c r="F110" s="25" t="s">
        <v>12</v>
      </c>
      <c r="G110" s="25">
        <v>90</v>
      </c>
      <c r="H110" s="25">
        <v>85</v>
      </c>
      <c r="I110" s="25">
        <v>92</v>
      </c>
      <c r="J110" s="25">
        <v>94</v>
      </c>
      <c r="K110" s="25">
        <v>86</v>
      </c>
      <c r="L110" s="25">
        <v>94</v>
      </c>
      <c r="M110" s="25">
        <v>541</v>
      </c>
      <c r="N110" s="25">
        <v>9</v>
      </c>
    </row>
    <row r="111" spans="1:26" x14ac:dyDescent="0.3">
      <c r="A111" s="25">
        <v>94</v>
      </c>
      <c r="B111">
        <v>403775</v>
      </c>
      <c r="C111" t="s">
        <v>11</v>
      </c>
      <c r="D111" t="s">
        <v>626</v>
      </c>
      <c r="E111" s="25" t="s">
        <v>183</v>
      </c>
      <c r="F111" s="25" t="s">
        <v>12</v>
      </c>
      <c r="G111" s="25">
        <v>93</v>
      </c>
      <c r="H111" s="25">
        <v>86</v>
      </c>
      <c r="I111" s="25">
        <v>93</v>
      </c>
      <c r="J111" s="25">
        <v>91</v>
      </c>
      <c r="K111" s="25">
        <v>89</v>
      </c>
      <c r="L111" s="25">
        <v>89</v>
      </c>
      <c r="M111" s="25">
        <v>541</v>
      </c>
      <c r="N111" s="25">
        <v>7</v>
      </c>
    </row>
    <row r="112" spans="1:26" x14ac:dyDescent="0.3">
      <c r="A112" s="25">
        <v>95</v>
      </c>
      <c r="B112">
        <v>445266</v>
      </c>
      <c r="C112" t="s">
        <v>24</v>
      </c>
      <c r="D112" t="s">
        <v>394</v>
      </c>
      <c r="E112" s="25" t="s">
        <v>183</v>
      </c>
      <c r="F112" s="25" t="s">
        <v>25</v>
      </c>
      <c r="G112" s="25">
        <v>93</v>
      </c>
      <c r="H112" s="25">
        <v>87</v>
      </c>
      <c r="I112" s="25">
        <v>97</v>
      </c>
      <c r="J112" s="25">
        <v>95</v>
      </c>
      <c r="K112" s="25">
        <v>84</v>
      </c>
      <c r="L112" s="25">
        <v>84</v>
      </c>
      <c r="M112" s="25">
        <v>540</v>
      </c>
      <c r="N112" s="25">
        <v>12</v>
      </c>
    </row>
    <row r="113" spans="1:14" x14ac:dyDescent="0.3">
      <c r="A113" s="25">
        <v>96</v>
      </c>
      <c r="B113">
        <v>314796</v>
      </c>
      <c r="C113" t="s">
        <v>108</v>
      </c>
      <c r="D113" t="s">
        <v>667</v>
      </c>
      <c r="E113" s="25" t="s">
        <v>181</v>
      </c>
      <c r="F113" s="25" t="s">
        <v>87</v>
      </c>
      <c r="G113" s="25">
        <v>94</v>
      </c>
      <c r="H113" s="25">
        <v>92</v>
      </c>
      <c r="I113" s="25">
        <v>91</v>
      </c>
      <c r="J113" s="25">
        <v>94</v>
      </c>
      <c r="K113" s="25">
        <v>81</v>
      </c>
      <c r="L113" s="25">
        <v>88</v>
      </c>
      <c r="M113" s="25">
        <v>540</v>
      </c>
      <c r="N113" s="25">
        <v>11</v>
      </c>
    </row>
    <row r="114" spans="1:14" x14ac:dyDescent="0.3">
      <c r="A114" s="25">
        <v>97</v>
      </c>
      <c r="B114">
        <v>403202</v>
      </c>
      <c r="C114" t="s">
        <v>686</v>
      </c>
      <c r="D114" t="s">
        <v>685</v>
      </c>
      <c r="E114" s="25" t="s">
        <v>182</v>
      </c>
      <c r="F114" s="25" t="s">
        <v>8</v>
      </c>
      <c r="G114" s="25">
        <v>91</v>
      </c>
      <c r="H114" s="25">
        <v>91</v>
      </c>
      <c r="I114" s="25">
        <v>97</v>
      </c>
      <c r="J114" s="25">
        <v>92</v>
      </c>
      <c r="K114" s="25">
        <v>87</v>
      </c>
      <c r="L114" s="25">
        <v>81</v>
      </c>
      <c r="M114" s="25">
        <v>539</v>
      </c>
      <c r="N114" s="25">
        <v>12</v>
      </c>
    </row>
    <row r="115" spans="1:14" x14ac:dyDescent="0.3">
      <c r="A115" s="25">
        <v>98</v>
      </c>
      <c r="B115">
        <v>361742</v>
      </c>
      <c r="C115" t="s">
        <v>135</v>
      </c>
      <c r="D115" t="s">
        <v>629</v>
      </c>
      <c r="E115" s="25" t="s">
        <v>182</v>
      </c>
      <c r="F115" s="25" t="s">
        <v>8</v>
      </c>
      <c r="G115" s="25">
        <v>93</v>
      </c>
      <c r="H115" s="25">
        <v>86</v>
      </c>
      <c r="I115" s="25">
        <v>93</v>
      </c>
      <c r="J115" s="25">
        <v>88</v>
      </c>
      <c r="K115" s="25">
        <v>86</v>
      </c>
      <c r="L115" s="25">
        <v>91</v>
      </c>
      <c r="M115" s="25">
        <v>537</v>
      </c>
      <c r="N115" s="25">
        <v>8</v>
      </c>
    </row>
    <row r="116" spans="1:14" x14ac:dyDescent="0.3">
      <c r="A116" s="25">
        <v>99</v>
      </c>
      <c r="B116">
        <v>389353</v>
      </c>
      <c r="C116" t="s">
        <v>13</v>
      </c>
      <c r="D116" t="s">
        <v>732</v>
      </c>
      <c r="E116" s="25" t="s">
        <v>183</v>
      </c>
      <c r="F116" s="25" t="s">
        <v>14</v>
      </c>
      <c r="G116" s="25">
        <v>87</v>
      </c>
      <c r="H116" s="25">
        <v>91</v>
      </c>
      <c r="I116" s="25">
        <v>92</v>
      </c>
      <c r="J116" s="25">
        <v>95</v>
      </c>
      <c r="K116" s="25">
        <v>84</v>
      </c>
      <c r="L116" s="25">
        <v>87</v>
      </c>
      <c r="M116" s="25">
        <v>536</v>
      </c>
      <c r="N116" s="25">
        <v>7</v>
      </c>
    </row>
    <row r="117" spans="1:14" x14ac:dyDescent="0.3">
      <c r="A117" s="25">
        <v>100</v>
      </c>
      <c r="B117">
        <v>406784</v>
      </c>
      <c r="C117" t="s">
        <v>9</v>
      </c>
      <c r="D117" t="s">
        <v>662</v>
      </c>
      <c r="E117" s="25" t="s">
        <v>182</v>
      </c>
      <c r="F117" s="25" t="s">
        <v>10</v>
      </c>
      <c r="G117" s="25">
        <v>80</v>
      </c>
      <c r="H117" s="25">
        <v>89</v>
      </c>
      <c r="I117" s="25">
        <v>92</v>
      </c>
      <c r="J117" s="25">
        <v>91</v>
      </c>
      <c r="K117" s="25">
        <v>95</v>
      </c>
      <c r="L117" s="25">
        <v>87</v>
      </c>
      <c r="M117" s="25">
        <v>534</v>
      </c>
      <c r="N117" s="25">
        <v>11</v>
      </c>
    </row>
    <row r="118" spans="1:14" x14ac:dyDescent="0.3">
      <c r="A118" s="25">
        <v>101</v>
      </c>
      <c r="B118">
        <v>395883</v>
      </c>
      <c r="C118" t="s">
        <v>60</v>
      </c>
      <c r="D118" t="s">
        <v>708</v>
      </c>
      <c r="E118" s="25" t="s">
        <v>182</v>
      </c>
      <c r="F118" s="25" t="s">
        <v>27</v>
      </c>
      <c r="G118" s="25">
        <v>91</v>
      </c>
      <c r="H118" s="25">
        <v>81</v>
      </c>
      <c r="I118" s="25">
        <v>98</v>
      </c>
      <c r="J118" s="25">
        <v>94</v>
      </c>
      <c r="K118" s="25">
        <v>85</v>
      </c>
      <c r="L118" s="25">
        <v>85</v>
      </c>
      <c r="M118" s="25">
        <v>534</v>
      </c>
      <c r="N118" s="25">
        <v>6</v>
      </c>
    </row>
    <row r="119" spans="1:14" x14ac:dyDescent="0.3">
      <c r="A119" s="25">
        <v>102</v>
      </c>
      <c r="B119">
        <v>403774</v>
      </c>
      <c r="C119" t="s">
        <v>707</v>
      </c>
      <c r="D119" t="s">
        <v>626</v>
      </c>
      <c r="E119" s="25" t="s">
        <v>182</v>
      </c>
      <c r="F119" s="25" t="s">
        <v>12</v>
      </c>
      <c r="G119" s="25">
        <v>83</v>
      </c>
      <c r="H119" s="25">
        <v>90</v>
      </c>
      <c r="I119" s="25">
        <v>96</v>
      </c>
      <c r="J119" s="25">
        <v>95</v>
      </c>
      <c r="K119" s="25">
        <v>89</v>
      </c>
      <c r="L119" s="25">
        <v>80</v>
      </c>
      <c r="M119" s="25">
        <v>533</v>
      </c>
      <c r="N119" s="25">
        <v>8</v>
      </c>
    </row>
    <row r="120" spans="1:14" x14ac:dyDescent="0.3">
      <c r="A120" s="25">
        <v>103</v>
      </c>
      <c r="B120">
        <v>406775</v>
      </c>
      <c r="C120" t="s">
        <v>32</v>
      </c>
      <c r="D120" t="s">
        <v>742</v>
      </c>
      <c r="E120" s="25" t="s">
        <v>183</v>
      </c>
      <c r="F120" s="25" t="s">
        <v>12</v>
      </c>
      <c r="G120" s="25">
        <v>87</v>
      </c>
      <c r="H120" s="25">
        <v>86</v>
      </c>
      <c r="I120" s="25">
        <v>88</v>
      </c>
      <c r="J120" s="25">
        <v>95</v>
      </c>
      <c r="K120" s="25">
        <v>88</v>
      </c>
      <c r="L120" s="25">
        <v>88</v>
      </c>
      <c r="M120" s="25">
        <v>532</v>
      </c>
      <c r="N120" s="25">
        <v>11</v>
      </c>
    </row>
    <row r="121" spans="1:14" x14ac:dyDescent="0.3">
      <c r="A121" s="25">
        <v>104</v>
      </c>
      <c r="B121">
        <v>267360</v>
      </c>
      <c r="C121" t="s">
        <v>84</v>
      </c>
      <c r="D121" t="s">
        <v>643</v>
      </c>
      <c r="E121" s="25" t="s">
        <v>181</v>
      </c>
      <c r="F121" s="25" t="s">
        <v>73</v>
      </c>
      <c r="G121" s="25">
        <v>84</v>
      </c>
      <c r="H121" s="25">
        <v>90</v>
      </c>
      <c r="I121" s="25">
        <v>94</v>
      </c>
      <c r="J121" s="25">
        <v>90</v>
      </c>
      <c r="K121" s="25">
        <v>89</v>
      </c>
      <c r="L121" s="25">
        <v>85</v>
      </c>
      <c r="M121" s="25">
        <v>532</v>
      </c>
      <c r="N121" s="25">
        <v>11</v>
      </c>
    </row>
    <row r="122" spans="1:14" x14ac:dyDescent="0.3">
      <c r="A122" s="25">
        <v>105</v>
      </c>
      <c r="B122">
        <v>431659</v>
      </c>
      <c r="C122" t="s">
        <v>55</v>
      </c>
      <c r="D122" t="s">
        <v>586</v>
      </c>
      <c r="E122" s="25" t="s">
        <v>181</v>
      </c>
      <c r="F122" s="25" t="s">
        <v>53</v>
      </c>
      <c r="G122" s="25">
        <v>84</v>
      </c>
      <c r="H122" s="25">
        <v>85</v>
      </c>
      <c r="I122" s="25">
        <v>96</v>
      </c>
      <c r="J122" s="25">
        <v>92</v>
      </c>
      <c r="K122" s="25">
        <v>88</v>
      </c>
      <c r="L122" s="25">
        <v>87</v>
      </c>
      <c r="M122" s="25">
        <v>532</v>
      </c>
      <c r="N122" s="25">
        <v>10</v>
      </c>
    </row>
    <row r="123" spans="1:14" x14ac:dyDescent="0.3">
      <c r="A123" s="25">
        <v>106</v>
      </c>
      <c r="B123">
        <v>370517</v>
      </c>
      <c r="C123" t="s">
        <v>127</v>
      </c>
      <c r="D123" t="s">
        <v>619</v>
      </c>
      <c r="E123" s="25" t="s">
        <v>181</v>
      </c>
      <c r="F123" s="25" t="s">
        <v>25</v>
      </c>
      <c r="G123" s="25">
        <v>89</v>
      </c>
      <c r="H123" s="25">
        <v>90</v>
      </c>
      <c r="I123" s="25">
        <v>92</v>
      </c>
      <c r="J123" s="25">
        <v>92</v>
      </c>
      <c r="K123" s="25">
        <v>79</v>
      </c>
      <c r="L123" s="25">
        <v>89</v>
      </c>
      <c r="M123" s="25">
        <v>531</v>
      </c>
      <c r="N123" s="25">
        <v>11</v>
      </c>
    </row>
    <row r="124" spans="1:14" x14ac:dyDescent="0.3">
      <c r="A124" s="25">
        <v>107</v>
      </c>
      <c r="B124">
        <v>492793</v>
      </c>
      <c r="C124" t="s">
        <v>39</v>
      </c>
      <c r="D124" t="s">
        <v>698</v>
      </c>
      <c r="E124" s="25" t="s">
        <v>181</v>
      </c>
      <c r="F124" s="25" t="s">
        <v>16</v>
      </c>
      <c r="G124" s="25">
        <v>88</v>
      </c>
      <c r="H124" s="25">
        <v>81</v>
      </c>
      <c r="I124" s="25">
        <v>90</v>
      </c>
      <c r="J124" s="25">
        <v>89</v>
      </c>
      <c r="K124" s="25">
        <v>89</v>
      </c>
      <c r="L124" s="25">
        <v>93</v>
      </c>
      <c r="M124" s="25">
        <v>530</v>
      </c>
      <c r="N124" s="25">
        <v>7</v>
      </c>
    </row>
    <row r="125" spans="1:14" x14ac:dyDescent="0.3">
      <c r="A125" s="25">
        <v>108</v>
      </c>
      <c r="B125">
        <v>408506</v>
      </c>
      <c r="C125" t="s">
        <v>81</v>
      </c>
      <c r="D125" t="s">
        <v>770</v>
      </c>
      <c r="E125" s="25" t="s">
        <v>181</v>
      </c>
      <c r="F125" s="25" t="s">
        <v>115</v>
      </c>
      <c r="G125" s="25">
        <v>88</v>
      </c>
      <c r="H125" s="25">
        <v>90</v>
      </c>
      <c r="I125" s="25">
        <v>94</v>
      </c>
      <c r="J125" s="25">
        <v>96</v>
      </c>
      <c r="K125" s="25">
        <v>83</v>
      </c>
      <c r="L125" s="25">
        <v>79</v>
      </c>
      <c r="M125" s="25">
        <v>530</v>
      </c>
      <c r="N125" s="25">
        <v>7</v>
      </c>
    </row>
    <row r="126" spans="1:14" x14ac:dyDescent="0.3">
      <c r="A126" s="25">
        <v>109</v>
      </c>
      <c r="B126">
        <v>341669</v>
      </c>
      <c r="C126" t="s">
        <v>17</v>
      </c>
      <c r="D126" t="s">
        <v>583</v>
      </c>
      <c r="E126" s="25" t="s">
        <v>183</v>
      </c>
      <c r="F126" s="25" t="s">
        <v>18</v>
      </c>
      <c r="G126" s="25">
        <v>89</v>
      </c>
      <c r="H126" s="25">
        <v>90</v>
      </c>
      <c r="I126" s="25">
        <v>88</v>
      </c>
      <c r="J126" s="25">
        <v>91</v>
      </c>
      <c r="K126" s="25">
        <v>87</v>
      </c>
      <c r="L126" s="25">
        <v>85</v>
      </c>
      <c r="M126" s="25">
        <v>530</v>
      </c>
      <c r="N126" s="25">
        <v>5</v>
      </c>
    </row>
    <row r="127" spans="1:14" x14ac:dyDescent="0.3">
      <c r="A127" s="25">
        <v>110</v>
      </c>
      <c r="B127">
        <v>424540</v>
      </c>
      <c r="C127" t="s">
        <v>85</v>
      </c>
      <c r="D127" t="s">
        <v>421</v>
      </c>
      <c r="E127" s="25" t="s">
        <v>182</v>
      </c>
      <c r="F127" s="25" t="s">
        <v>74</v>
      </c>
      <c r="G127" s="25">
        <v>87</v>
      </c>
      <c r="H127" s="25">
        <v>88</v>
      </c>
      <c r="I127" s="25">
        <v>93</v>
      </c>
      <c r="J127" s="25">
        <v>94</v>
      </c>
      <c r="K127" s="25">
        <v>84</v>
      </c>
      <c r="L127" s="25">
        <v>83</v>
      </c>
      <c r="M127" s="25">
        <v>529</v>
      </c>
      <c r="N127" s="25">
        <v>6</v>
      </c>
    </row>
    <row r="128" spans="1:14" x14ac:dyDescent="0.3">
      <c r="A128" s="25">
        <v>111</v>
      </c>
      <c r="B128">
        <v>493534</v>
      </c>
      <c r="C128" t="s">
        <v>767</v>
      </c>
      <c r="D128" t="s">
        <v>629</v>
      </c>
      <c r="E128" s="25" t="s">
        <v>183</v>
      </c>
      <c r="F128" s="25" t="s">
        <v>8</v>
      </c>
      <c r="G128" s="25">
        <v>92</v>
      </c>
      <c r="H128" s="25">
        <v>92</v>
      </c>
      <c r="I128" s="25">
        <v>92</v>
      </c>
      <c r="J128" s="25">
        <v>94</v>
      </c>
      <c r="K128" s="25">
        <v>79</v>
      </c>
      <c r="L128" s="25">
        <v>79</v>
      </c>
      <c r="M128" s="25">
        <v>528</v>
      </c>
      <c r="N128" s="25">
        <v>10</v>
      </c>
    </row>
    <row r="129" spans="1:14" x14ac:dyDescent="0.3">
      <c r="A129" s="25">
        <v>112</v>
      </c>
      <c r="B129">
        <v>355182</v>
      </c>
      <c r="C129" t="s">
        <v>118</v>
      </c>
      <c r="D129" t="s">
        <v>627</v>
      </c>
      <c r="E129" s="25" t="s">
        <v>181</v>
      </c>
      <c r="F129" s="25" t="s">
        <v>27</v>
      </c>
      <c r="G129" s="25">
        <v>90</v>
      </c>
      <c r="H129" s="25">
        <v>91</v>
      </c>
      <c r="I129" s="25">
        <v>92</v>
      </c>
      <c r="J129" s="25">
        <v>90</v>
      </c>
      <c r="K129" s="25">
        <v>82</v>
      </c>
      <c r="L129" s="25">
        <v>81</v>
      </c>
      <c r="M129" s="25">
        <v>526</v>
      </c>
      <c r="N129" s="25">
        <v>10</v>
      </c>
    </row>
    <row r="130" spans="1:14" x14ac:dyDescent="0.3">
      <c r="A130" s="25">
        <v>113</v>
      </c>
      <c r="B130">
        <v>476768</v>
      </c>
      <c r="C130" t="s">
        <v>210</v>
      </c>
      <c r="D130" t="s">
        <v>1714</v>
      </c>
      <c r="E130" s="25" t="s">
        <v>183</v>
      </c>
      <c r="F130" s="25" t="s">
        <v>8</v>
      </c>
      <c r="G130" s="25">
        <v>81</v>
      </c>
      <c r="H130" s="25">
        <v>86</v>
      </c>
      <c r="I130" s="25">
        <v>96</v>
      </c>
      <c r="J130" s="25">
        <v>94</v>
      </c>
      <c r="K130" s="25">
        <v>85</v>
      </c>
      <c r="L130" s="25">
        <v>82</v>
      </c>
      <c r="M130" s="25">
        <v>524</v>
      </c>
      <c r="N130" s="25">
        <v>10</v>
      </c>
    </row>
    <row r="131" spans="1:14" x14ac:dyDescent="0.3">
      <c r="A131" s="25">
        <v>114</v>
      </c>
      <c r="B131">
        <v>463831</v>
      </c>
      <c r="C131" t="s">
        <v>719</v>
      </c>
      <c r="D131" t="s">
        <v>718</v>
      </c>
      <c r="E131" s="25" t="s">
        <v>181</v>
      </c>
      <c r="F131" s="25" t="s">
        <v>36</v>
      </c>
      <c r="G131" s="25">
        <v>90</v>
      </c>
      <c r="H131" s="25">
        <v>92</v>
      </c>
      <c r="I131" s="25">
        <v>89</v>
      </c>
      <c r="J131" s="25">
        <v>86</v>
      </c>
      <c r="K131" s="25">
        <v>80</v>
      </c>
      <c r="L131" s="25">
        <v>87</v>
      </c>
      <c r="M131" s="25">
        <v>524</v>
      </c>
      <c r="N131" s="25">
        <v>4</v>
      </c>
    </row>
    <row r="132" spans="1:14" x14ac:dyDescent="0.3">
      <c r="A132" s="25">
        <v>115</v>
      </c>
      <c r="B132">
        <v>399127</v>
      </c>
      <c r="C132" t="s">
        <v>294</v>
      </c>
      <c r="D132" t="s">
        <v>1715</v>
      </c>
      <c r="E132" s="25" t="s">
        <v>181</v>
      </c>
      <c r="F132" s="25" t="s">
        <v>25</v>
      </c>
      <c r="G132" s="25">
        <v>90</v>
      </c>
      <c r="H132" s="25">
        <v>92</v>
      </c>
      <c r="I132" s="25">
        <v>92</v>
      </c>
      <c r="J132" s="25">
        <v>91</v>
      </c>
      <c r="K132" s="25">
        <v>70</v>
      </c>
      <c r="L132" s="25">
        <v>88</v>
      </c>
      <c r="M132" s="25">
        <v>523</v>
      </c>
      <c r="N132" s="25">
        <v>11</v>
      </c>
    </row>
    <row r="133" spans="1:14" x14ac:dyDescent="0.3">
      <c r="A133" s="25">
        <v>116</v>
      </c>
      <c r="B133">
        <v>349182</v>
      </c>
      <c r="C133" t="s">
        <v>1716</v>
      </c>
      <c r="D133" t="s">
        <v>1717</v>
      </c>
      <c r="E133" s="25" t="s">
        <v>181</v>
      </c>
      <c r="F133" s="25" t="s">
        <v>96</v>
      </c>
      <c r="G133" s="25">
        <v>89</v>
      </c>
      <c r="H133" s="25">
        <v>86</v>
      </c>
      <c r="I133" s="25">
        <v>94</v>
      </c>
      <c r="J133" s="25">
        <v>88</v>
      </c>
      <c r="K133" s="25">
        <v>82</v>
      </c>
      <c r="L133" s="25">
        <v>80</v>
      </c>
      <c r="M133" s="25">
        <v>519</v>
      </c>
      <c r="N133" s="25">
        <v>6</v>
      </c>
    </row>
    <row r="134" spans="1:14" x14ac:dyDescent="0.3">
      <c r="A134" s="25">
        <v>117</v>
      </c>
      <c r="B134">
        <v>389942</v>
      </c>
      <c r="C134" t="s">
        <v>22</v>
      </c>
      <c r="D134" t="s">
        <v>758</v>
      </c>
      <c r="E134" s="25" t="s">
        <v>183</v>
      </c>
      <c r="F134" s="25" t="s">
        <v>23</v>
      </c>
      <c r="G134" s="25">
        <v>88</v>
      </c>
      <c r="H134" s="25">
        <v>85</v>
      </c>
      <c r="I134" s="25">
        <v>94</v>
      </c>
      <c r="J134" s="25">
        <v>93</v>
      </c>
      <c r="K134" s="25">
        <v>76</v>
      </c>
      <c r="L134" s="25">
        <v>82</v>
      </c>
      <c r="M134" s="25">
        <v>518</v>
      </c>
      <c r="N134" s="25">
        <v>5</v>
      </c>
    </row>
    <row r="135" spans="1:14" x14ac:dyDescent="0.3">
      <c r="A135" s="25">
        <v>118</v>
      </c>
      <c r="B135">
        <v>374545</v>
      </c>
      <c r="C135" t="s">
        <v>142</v>
      </c>
      <c r="D135" t="s">
        <v>641</v>
      </c>
      <c r="E135" s="25" t="s">
        <v>181</v>
      </c>
      <c r="F135" s="25" t="s">
        <v>25</v>
      </c>
      <c r="G135" s="25">
        <v>86</v>
      </c>
      <c r="H135" s="25">
        <v>88</v>
      </c>
      <c r="I135" s="25">
        <v>94</v>
      </c>
      <c r="J135" s="25">
        <v>91</v>
      </c>
      <c r="K135" s="25">
        <v>78</v>
      </c>
      <c r="L135" s="25">
        <v>80</v>
      </c>
      <c r="M135" s="25">
        <v>517</v>
      </c>
      <c r="N135" s="25">
        <v>7</v>
      </c>
    </row>
    <row r="136" spans="1:14" x14ac:dyDescent="0.3">
      <c r="A136" s="25">
        <v>119</v>
      </c>
      <c r="B136">
        <v>397233</v>
      </c>
      <c r="C136" t="s">
        <v>736</v>
      </c>
      <c r="D136" t="s">
        <v>735</v>
      </c>
      <c r="E136" s="25" t="s">
        <v>183</v>
      </c>
      <c r="F136" s="25" t="s">
        <v>61</v>
      </c>
      <c r="G136" s="25">
        <v>85</v>
      </c>
      <c r="H136" s="25">
        <v>88</v>
      </c>
      <c r="I136" s="25">
        <v>90</v>
      </c>
      <c r="J136" s="25">
        <v>93</v>
      </c>
      <c r="K136" s="25">
        <v>78</v>
      </c>
      <c r="L136" s="25">
        <v>83</v>
      </c>
      <c r="M136" s="25">
        <v>517</v>
      </c>
      <c r="N136" s="25">
        <v>4</v>
      </c>
    </row>
    <row r="137" spans="1:14" x14ac:dyDescent="0.3">
      <c r="A137" s="25">
        <v>120</v>
      </c>
      <c r="B137">
        <v>358937</v>
      </c>
      <c r="C137" t="s">
        <v>147</v>
      </c>
      <c r="D137" t="s">
        <v>1718</v>
      </c>
      <c r="E137" s="25" t="s">
        <v>182</v>
      </c>
      <c r="F137" s="25" t="s">
        <v>83</v>
      </c>
      <c r="G137" s="25">
        <v>80</v>
      </c>
      <c r="H137" s="25">
        <v>84</v>
      </c>
      <c r="I137" s="25">
        <v>86</v>
      </c>
      <c r="J137" s="25">
        <v>94</v>
      </c>
      <c r="K137" s="25">
        <v>83</v>
      </c>
      <c r="L137" s="25">
        <v>89</v>
      </c>
      <c r="M137" s="25">
        <v>516</v>
      </c>
      <c r="N137" s="25">
        <v>9</v>
      </c>
    </row>
    <row r="138" spans="1:14" x14ac:dyDescent="0.3">
      <c r="A138" s="25">
        <v>121</v>
      </c>
      <c r="B138">
        <v>439341</v>
      </c>
      <c r="C138" t="s">
        <v>81</v>
      </c>
      <c r="D138" t="s">
        <v>1719</v>
      </c>
      <c r="E138" s="25" t="s">
        <v>181</v>
      </c>
      <c r="F138" s="25" t="s">
        <v>138</v>
      </c>
      <c r="G138" s="25">
        <v>85</v>
      </c>
      <c r="H138" s="25">
        <v>79</v>
      </c>
      <c r="I138" s="25">
        <v>92</v>
      </c>
      <c r="J138" s="25">
        <v>93</v>
      </c>
      <c r="K138" s="25">
        <v>80</v>
      </c>
      <c r="L138" s="25">
        <v>86</v>
      </c>
      <c r="M138" s="25">
        <v>515</v>
      </c>
      <c r="N138" s="25">
        <v>6</v>
      </c>
    </row>
    <row r="139" spans="1:14" x14ac:dyDescent="0.3">
      <c r="A139" s="25">
        <v>122</v>
      </c>
      <c r="B139">
        <v>431042</v>
      </c>
      <c r="C139" t="s">
        <v>184</v>
      </c>
      <c r="D139" t="s">
        <v>645</v>
      </c>
      <c r="E139" s="25" t="s">
        <v>183</v>
      </c>
      <c r="F139" s="25" t="s">
        <v>8</v>
      </c>
      <c r="G139" s="25">
        <v>84</v>
      </c>
      <c r="H139" s="25">
        <v>85</v>
      </c>
      <c r="I139" s="25">
        <v>90</v>
      </c>
      <c r="J139" s="25">
        <v>88</v>
      </c>
      <c r="K139" s="25">
        <v>86</v>
      </c>
      <c r="L139" s="25">
        <v>82</v>
      </c>
      <c r="M139" s="25">
        <v>515</v>
      </c>
      <c r="N139" s="25">
        <v>5</v>
      </c>
    </row>
    <row r="140" spans="1:14" x14ac:dyDescent="0.3">
      <c r="A140" s="25">
        <v>123</v>
      </c>
      <c r="B140">
        <v>319315</v>
      </c>
      <c r="C140" t="s">
        <v>57</v>
      </c>
      <c r="D140" t="s">
        <v>578</v>
      </c>
      <c r="E140" s="25" t="s">
        <v>182</v>
      </c>
      <c r="F140" s="25" t="s">
        <v>31</v>
      </c>
      <c r="G140" s="25">
        <v>82</v>
      </c>
      <c r="H140" s="25">
        <v>88</v>
      </c>
      <c r="I140" s="25">
        <v>85</v>
      </c>
      <c r="J140" s="25">
        <v>87</v>
      </c>
      <c r="K140" s="25">
        <v>84</v>
      </c>
      <c r="L140" s="25">
        <v>86</v>
      </c>
      <c r="M140" s="25">
        <v>512</v>
      </c>
      <c r="N140" s="25">
        <v>10</v>
      </c>
    </row>
    <row r="141" spans="1:14" x14ac:dyDescent="0.3">
      <c r="A141" s="25">
        <v>124</v>
      </c>
      <c r="B141">
        <v>492770</v>
      </c>
      <c r="C141" t="s">
        <v>356</v>
      </c>
      <c r="D141" t="s">
        <v>1720</v>
      </c>
      <c r="E141" s="25" t="s">
        <v>182</v>
      </c>
      <c r="F141" s="25" t="s">
        <v>308</v>
      </c>
      <c r="G141" s="25">
        <v>86</v>
      </c>
      <c r="H141" s="25">
        <v>88</v>
      </c>
      <c r="I141" s="25">
        <v>85</v>
      </c>
      <c r="J141" s="25">
        <v>89</v>
      </c>
      <c r="K141" s="25">
        <v>80</v>
      </c>
      <c r="L141" s="25">
        <v>77</v>
      </c>
      <c r="M141" s="25">
        <v>505</v>
      </c>
      <c r="N141" s="25">
        <v>4</v>
      </c>
    </row>
    <row r="142" spans="1:14" x14ac:dyDescent="0.3">
      <c r="E142" s="25"/>
      <c r="F142" s="25"/>
      <c r="G142" s="25"/>
      <c r="H142" s="25"/>
      <c r="I142" s="25"/>
      <c r="J142" s="25"/>
      <c r="K142" s="25"/>
      <c r="L142" s="25"/>
      <c r="M142" s="25"/>
      <c r="N142" s="25"/>
    </row>
  </sheetData>
  <sortState xmlns:xlrd2="http://schemas.microsoft.com/office/spreadsheetml/2017/richdata2" ref="B17:Y25">
    <sortCondition descending="1" ref="Y25"/>
  </sortState>
  <printOptions horizontalCentered="1"/>
  <pageMargins left="0.25" right="0.2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05"/>
  <sheetViews>
    <sheetView topLeftCell="A91" workbookViewId="0">
      <selection activeCell="B103" sqref="B103"/>
    </sheetView>
  </sheetViews>
  <sheetFormatPr defaultColWidth="8.6640625" defaultRowHeight="14.4" x14ac:dyDescent="0.3"/>
  <cols>
    <col min="1" max="1" width="5.6640625" customWidth="1"/>
    <col min="2" max="2" width="7.33203125" customWidth="1"/>
    <col min="3" max="3" width="13.33203125" bestFit="1" customWidth="1"/>
    <col min="4" max="4" width="16.88671875" bestFit="1" customWidth="1"/>
    <col min="5" max="5" width="5" bestFit="1" customWidth="1"/>
    <col min="6" max="6" width="6.88671875" bestFit="1" customWidth="1"/>
    <col min="7" max="12" width="3.88671875" bestFit="1" customWidth="1"/>
    <col min="13" max="13" width="5.109375" bestFit="1" customWidth="1"/>
    <col min="14" max="14" width="4.6640625" customWidth="1"/>
    <col min="15" max="20" width="3.44140625" hidden="1" customWidth="1"/>
    <col min="21" max="21" width="6.33203125" hidden="1" customWidth="1"/>
    <col min="22" max="22" width="3.44140625" hidden="1" customWidth="1"/>
    <col min="23" max="23" width="7.6640625" hidden="1" customWidth="1"/>
    <col min="24" max="24" width="3.6640625" hidden="1" customWidth="1"/>
    <col min="25" max="25" width="7.88671875" hidden="1" customWidth="1"/>
  </cols>
  <sheetData>
    <row r="1" spans="1:53" ht="17.399999999999999" x14ac:dyDescent="0.3">
      <c r="A1" s="1" t="s">
        <v>375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543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1560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hidden="1" x14ac:dyDescent="0.3">
      <c r="A5" s="14" t="s">
        <v>168</v>
      </c>
      <c r="B5" s="1"/>
      <c r="C5" s="1"/>
      <c r="D5" s="1"/>
      <c r="E5" s="17" t="s">
        <v>342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>
        <v>232.6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hidden="1" x14ac:dyDescent="0.3">
      <c r="A6" s="14" t="s">
        <v>169</v>
      </c>
      <c r="B6" s="1"/>
      <c r="C6" s="1"/>
      <c r="D6" s="1"/>
      <c r="E6" s="17" t="s">
        <v>343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>
        <v>232.1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hidden="1" x14ac:dyDescent="0.3">
      <c r="A7" s="14" t="s">
        <v>170</v>
      </c>
      <c r="B7" s="1"/>
      <c r="C7" s="1"/>
      <c r="D7" s="1"/>
      <c r="E7" s="14" t="s">
        <v>346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>
        <v>211.7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hidden="1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hidden="1" x14ac:dyDescent="0.3">
      <c r="A9" s="14" t="s">
        <v>171</v>
      </c>
      <c r="B9" s="1"/>
      <c r="C9" s="1"/>
      <c r="D9" s="1"/>
      <c r="E9" s="14" t="s">
        <v>344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4">
        <v>1127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hidden="1" x14ac:dyDescent="0.3">
      <c r="A10" s="14" t="s">
        <v>173</v>
      </c>
      <c r="B10" s="1"/>
      <c r="C10" s="1"/>
      <c r="D10" s="1"/>
      <c r="E10" s="14" t="s">
        <v>345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1106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hidden="1" x14ac:dyDescent="0.3">
      <c r="A11" s="14" t="s">
        <v>174</v>
      </c>
      <c r="B11" s="1"/>
      <c r="C11" s="1"/>
      <c r="D11" s="1"/>
      <c r="E11" s="14" t="s">
        <v>350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1097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hidden="1" x14ac:dyDescent="0.3">
      <c r="A12" s="14"/>
      <c r="B12" s="1"/>
      <c r="C12" s="1"/>
      <c r="D12" s="1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hidden="1" x14ac:dyDescent="0.3">
      <c r="A13" s="14" t="s">
        <v>172</v>
      </c>
      <c r="B13" s="1"/>
      <c r="C13" s="1"/>
      <c r="D13" s="1"/>
      <c r="E13" s="14" t="s">
        <v>347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1088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hidden="1" x14ac:dyDescent="0.3">
      <c r="A14" s="14" t="s">
        <v>175</v>
      </c>
      <c r="B14" s="1"/>
      <c r="C14" s="1"/>
      <c r="D14" s="1"/>
      <c r="E14" s="14" t="s">
        <v>348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1059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hidden="1" x14ac:dyDescent="0.3">
      <c r="A15" s="14" t="s">
        <v>176</v>
      </c>
      <c r="B15" s="1"/>
      <c r="C15" s="1"/>
      <c r="D15" s="1"/>
      <c r="E15" s="14" t="s">
        <v>349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v>1053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hidden="1" x14ac:dyDescent="0.3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193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193</v>
      </c>
      <c r="W17" s="13" t="s">
        <v>162</v>
      </c>
      <c r="X17" s="13" t="s">
        <v>194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6" x14ac:dyDescent="0.3">
      <c r="A18" s="25">
        <v>1</v>
      </c>
      <c r="B18" s="25">
        <v>335048</v>
      </c>
      <c r="C18" t="s">
        <v>323</v>
      </c>
      <c r="D18" t="s">
        <v>1624</v>
      </c>
      <c r="E18" s="25" t="s">
        <v>181</v>
      </c>
      <c r="F18" s="25" t="s">
        <v>69</v>
      </c>
      <c r="G18" s="25">
        <v>95</v>
      </c>
      <c r="H18" s="25">
        <v>95</v>
      </c>
      <c r="I18" s="25">
        <v>97</v>
      </c>
      <c r="J18" s="25">
        <v>95</v>
      </c>
      <c r="K18" s="25">
        <v>94</v>
      </c>
      <c r="L18" s="25">
        <v>94</v>
      </c>
      <c r="M18" s="25">
        <v>570</v>
      </c>
      <c r="N18" s="25">
        <v>19</v>
      </c>
      <c r="O18" s="22">
        <v>95</v>
      </c>
      <c r="P18" s="22">
        <v>89</v>
      </c>
      <c r="Q18" s="22">
        <v>95</v>
      </c>
      <c r="R18" s="22">
        <v>94</v>
      </c>
      <c r="S18" s="22">
        <v>92</v>
      </c>
      <c r="T18" s="22">
        <v>96</v>
      </c>
      <c r="U18" s="22">
        <f t="shared" ref="U18:U49" si="0">SUM(O18:T18)</f>
        <v>561</v>
      </c>
      <c r="V18" s="22">
        <v>6</v>
      </c>
      <c r="W18" s="22">
        <f t="shared" ref="W18:W49" si="1">U18+M18</f>
        <v>1131</v>
      </c>
      <c r="X18" s="22">
        <f t="shared" ref="X18:X49" si="2">V18+N18</f>
        <v>25</v>
      </c>
      <c r="Y18" s="10">
        <v>232.6</v>
      </c>
      <c r="Z18" s="25"/>
    </row>
    <row r="19" spans="1:53" ht="15.6" x14ac:dyDescent="0.3">
      <c r="A19" s="25">
        <v>2</v>
      </c>
      <c r="B19" s="25">
        <v>346218</v>
      </c>
      <c r="C19" t="s">
        <v>212</v>
      </c>
      <c r="D19" t="s">
        <v>1610</v>
      </c>
      <c r="E19" s="25" t="s">
        <v>181</v>
      </c>
      <c r="F19" s="25" t="s">
        <v>73</v>
      </c>
      <c r="G19" s="25">
        <v>92</v>
      </c>
      <c r="H19" s="25">
        <v>93</v>
      </c>
      <c r="I19" s="25">
        <v>95</v>
      </c>
      <c r="J19" s="25">
        <v>95</v>
      </c>
      <c r="K19" s="25">
        <v>95</v>
      </c>
      <c r="L19" s="25">
        <v>97</v>
      </c>
      <c r="M19" s="25">
        <v>567</v>
      </c>
      <c r="N19" s="25">
        <v>16</v>
      </c>
      <c r="O19" s="22">
        <v>92</v>
      </c>
      <c r="P19" s="22">
        <v>95</v>
      </c>
      <c r="Q19" s="22">
        <v>93</v>
      </c>
      <c r="R19" s="22">
        <v>94</v>
      </c>
      <c r="S19" s="22">
        <v>94</v>
      </c>
      <c r="T19" s="22">
        <v>93</v>
      </c>
      <c r="U19" s="22">
        <f t="shared" si="0"/>
        <v>561</v>
      </c>
      <c r="V19" s="22">
        <v>7</v>
      </c>
      <c r="W19" s="22">
        <f t="shared" si="1"/>
        <v>1128</v>
      </c>
      <c r="X19" s="22">
        <f t="shared" si="2"/>
        <v>23</v>
      </c>
      <c r="Y19" s="10">
        <v>232.1</v>
      </c>
      <c r="Z19" s="25"/>
      <c r="AA19" s="25"/>
      <c r="AB19" s="25"/>
    </row>
    <row r="20" spans="1:53" ht="15.6" x14ac:dyDescent="0.3">
      <c r="A20" s="25">
        <v>3</v>
      </c>
      <c r="B20" s="25">
        <v>377806</v>
      </c>
      <c r="C20" t="s">
        <v>213</v>
      </c>
      <c r="D20" t="s">
        <v>503</v>
      </c>
      <c r="E20" s="25" t="s">
        <v>181</v>
      </c>
      <c r="F20" s="25" t="s">
        <v>12</v>
      </c>
      <c r="G20" s="25">
        <v>91</v>
      </c>
      <c r="H20" s="25">
        <v>96</v>
      </c>
      <c r="I20" s="25">
        <v>94</v>
      </c>
      <c r="J20" s="25">
        <v>93</v>
      </c>
      <c r="K20" s="25">
        <v>96</v>
      </c>
      <c r="L20" s="25">
        <v>92</v>
      </c>
      <c r="M20" s="25">
        <v>562</v>
      </c>
      <c r="N20" s="25">
        <v>11</v>
      </c>
      <c r="O20" s="22">
        <v>90</v>
      </c>
      <c r="P20" s="22">
        <v>95</v>
      </c>
      <c r="Q20" s="22">
        <v>93</v>
      </c>
      <c r="R20" s="22">
        <v>93</v>
      </c>
      <c r="S20" s="22">
        <v>94</v>
      </c>
      <c r="T20" s="22">
        <v>95</v>
      </c>
      <c r="U20" s="22">
        <f t="shared" si="0"/>
        <v>560</v>
      </c>
      <c r="V20" s="22">
        <v>8</v>
      </c>
      <c r="W20" s="22">
        <f t="shared" si="1"/>
        <v>1122</v>
      </c>
      <c r="X20" s="22">
        <f t="shared" si="2"/>
        <v>19</v>
      </c>
      <c r="Y20" s="10">
        <v>211.7</v>
      </c>
      <c r="Z20" s="25"/>
      <c r="AA20" s="25"/>
      <c r="AB20" s="25"/>
    </row>
    <row r="21" spans="1:53" ht="15.6" x14ac:dyDescent="0.3">
      <c r="A21" s="25">
        <v>4</v>
      </c>
      <c r="B21" s="25">
        <v>493685</v>
      </c>
      <c r="C21" t="s">
        <v>213</v>
      </c>
      <c r="D21" t="s">
        <v>499</v>
      </c>
      <c r="E21" s="25" t="s">
        <v>182</v>
      </c>
      <c r="F21" s="25" t="s">
        <v>12</v>
      </c>
      <c r="G21" s="25">
        <v>89</v>
      </c>
      <c r="H21" s="25">
        <v>94</v>
      </c>
      <c r="I21" s="25">
        <v>96</v>
      </c>
      <c r="J21" s="25">
        <v>90</v>
      </c>
      <c r="K21" s="25">
        <v>97</v>
      </c>
      <c r="L21" s="25">
        <v>95</v>
      </c>
      <c r="M21" s="25">
        <v>561</v>
      </c>
      <c r="N21" s="25">
        <v>12</v>
      </c>
      <c r="O21" s="22">
        <v>96</v>
      </c>
      <c r="P21" s="22">
        <v>93</v>
      </c>
      <c r="Q21" s="22">
        <v>92</v>
      </c>
      <c r="R21" s="22">
        <v>89</v>
      </c>
      <c r="S21" s="22">
        <v>95</v>
      </c>
      <c r="T21" s="22">
        <v>90</v>
      </c>
      <c r="U21" s="22">
        <f t="shared" si="0"/>
        <v>555</v>
      </c>
      <c r="V21" s="22">
        <v>7</v>
      </c>
      <c r="W21" s="22">
        <f t="shared" si="1"/>
        <v>1116</v>
      </c>
      <c r="X21" s="22">
        <f t="shared" si="2"/>
        <v>19</v>
      </c>
      <c r="Y21" s="10">
        <v>190.4</v>
      </c>
      <c r="Z21" s="25"/>
      <c r="AA21" s="25"/>
      <c r="AB21" s="25"/>
    </row>
    <row r="22" spans="1:53" ht="15.6" x14ac:dyDescent="0.3">
      <c r="A22" s="25">
        <v>5</v>
      </c>
      <c r="B22" s="25">
        <v>445763</v>
      </c>
      <c r="C22" t="s">
        <v>321</v>
      </c>
      <c r="D22" t="s">
        <v>500</v>
      </c>
      <c r="E22" s="25" t="s">
        <v>181</v>
      </c>
      <c r="F22" s="25" t="s">
        <v>20</v>
      </c>
      <c r="G22" s="25">
        <v>91</v>
      </c>
      <c r="H22" s="25">
        <v>91</v>
      </c>
      <c r="I22" s="25">
        <v>95</v>
      </c>
      <c r="J22" s="25">
        <v>95</v>
      </c>
      <c r="K22" s="25">
        <v>92</v>
      </c>
      <c r="L22" s="25">
        <v>96</v>
      </c>
      <c r="M22" s="25">
        <v>560</v>
      </c>
      <c r="N22" s="25">
        <v>11</v>
      </c>
      <c r="O22" s="22">
        <v>92</v>
      </c>
      <c r="P22" s="22">
        <v>93</v>
      </c>
      <c r="Q22" s="22">
        <v>90</v>
      </c>
      <c r="R22" s="22">
        <v>94</v>
      </c>
      <c r="S22" s="22">
        <v>91</v>
      </c>
      <c r="T22" s="22">
        <v>93</v>
      </c>
      <c r="U22" s="22">
        <f t="shared" si="0"/>
        <v>553</v>
      </c>
      <c r="V22" s="22">
        <v>5</v>
      </c>
      <c r="W22" s="22">
        <f t="shared" si="1"/>
        <v>1113</v>
      </c>
      <c r="X22" s="22">
        <f t="shared" si="2"/>
        <v>16</v>
      </c>
      <c r="Y22" s="10">
        <v>170.6</v>
      </c>
      <c r="Z22" s="25"/>
      <c r="AA22" s="25"/>
      <c r="AB22" s="25"/>
    </row>
    <row r="23" spans="1:53" ht="15.6" x14ac:dyDescent="0.3">
      <c r="A23" s="25">
        <v>6</v>
      </c>
      <c r="B23" s="25">
        <v>377818</v>
      </c>
      <c r="C23" t="s">
        <v>315</v>
      </c>
      <c r="D23" t="s">
        <v>463</v>
      </c>
      <c r="E23" s="25" t="s">
        <v>182</v>
      </c>
      <c r="F23" s="25" t="s">
        <v>12</v>
      </c>
      <c r="G23" s="25">
        <v>89</v>
      </c>
      <c r="H23" s="25">
        <v>92</v>
      </c>
      <c r="I23" s="25">
        <v>93</v>
      </c>
      <c r="J23" s="25">
        <v>94</v>
      </c>
      <c r="K23" s="25">
        <v>97</v>
      </c>
      <c r="L23" s="25">
        <v>94</v>
      </c>
      <c r="M23" s="25">
        <v>559</v>
      </c>
      <c r="N23" s="25">
        <v>11</v>
      </c>
      <c r="O23" s="22">
        <v>96</v>
      </c>
      <c r="P23" s="22">
        <v>96</v>
      </c>
      <c r="Q23" s="22">
        <v>93</v>
      </c>
      <c r="R23" s="22">
        <v>94</v>
      </c>
      <c r="S23" s="22">
        <v>95</v>
      </c>
      <c r="T23" s="22">
        <v>95</v>
      </c>
      <c r="U23" s="22">
        <f t="shared" si="0"/>
        <v>569</v>
      </c>
      <c r="V23" s="22">
        <v>13</v>
      </c>
      <c r="W23" s="22">
        <f t="shared" si="1"/>
        <v>1128</v>
      </c>
      <c r="X23" s="22">
        <f t="shared" si="2"/>
        <v>24</v>
      </c>
      <c r="Y23" s="10">
        <v>149.4</v>
      </c>
      <c r="Z23" s="25"/>
      <c r="AA23" s="25"/>
      <c r="AB23" s="25"/>
    </row>
    <row r="24" spans="1:53" ht="15.6" x14ac:dyDescent="0.3">
      <c r="A24" s="25">
        <v>7</v>
      </c>
      <c r="B24" s="25">
        <v>437013</v>
      </c>
      <c r="C24" t="s">
        <v>332</v>
      </c>
      <c r="D24" t="s">
        <v>234</v>
      </c>
      <c r="E24" s="25" t="s">
        <v>182</v>
      </c>
      <c r="F24" s="25" t="s">
        <v>25</v>
      </c>
      <c r="G24" s="25">
        <v>93</v>
      </c>
      <c r="H24" s="25">
        <v>96</v>
      </c>
      <c r="I24" s="25">
        <v>94</v>
      </c>
      <c r="J24" s="25">
        <v>91</v>
      </c>
      <c r="K24" s="25">
        <v>93</v>
      </c>
      <c r="L24" s="25">
        <v>92</v>
      </c>
      <c r="M24" s="25">
        <v>559</v>
      </c>
      <c r="N24" s="25">
        <v>9</v>
      </c>
      <c r="O24" s="22">
        <v>97</v>
      </c>
      <c r="P24" s="22">
        <v>96</v>
      </c>
      <c r="Q24" s="22">
        <v>91</v>
      </c>
      <c r="R24" s="22">
        <v>90</v>
      </c>
      <c r="S24" s="22">
        <v>92</v>
      </c>
      <c r="T24" s="22">
        <v>87</v>
      </c>
      <c r="U24" s="22">
        <f t="shared" si="0"/>
        <v>553</v>
      </c>
      <c r="V24" s="22">
        <v>10</v>
      </c>
      <c r="W24" s="22">
        <f t="shared" si="1"/>
        <v>1112</v>
      </c>
      <c r="X24" s="22">
        <f t="shared" si="2"/>
        <v>19</v>
      </c>
      <c r="Y24" s="10">
        <v>131.30000000000001</v>
      </c>
      <c r="Z24" s="25"/>
      <c r="AA24" s="25"/>
      <c r="AB24" s="25"/>
    </row>
    <row r="25" spans="1:53" ht="15.6" x14ac:dyDescent="0.3">
      <c r="A25" s="25">
        <v>8</v>
      </c>
      <c r="B25" s="25">
        <v>492404</v>
      </c>
      <c r="C25" t="s">
        <v>369</v>
      </c>
      <c r="D25" t="s">
        <v>224</v>
      </c>
      <c r="E25" s="25" t="s">
        <v>181</v>
      </c>
      <c r="F25" s="25" t="s">
        <v>18</v>
      </c>
      <c r="G25" s="25">
        <v>94</v>
      </c>
      <c r="H25" s="25">
        <v>92</v>
      </c>
      <c r="I25" s="25">
        <v>95</v>
      </c>
      <c r="J25" s="25">
        <v>96</v>
      </c>
      <c r="K25" s="25">
        <v>92</v>
      </c>
      <c r="L25" s="25">
        <v>86</v>
      </c>
      <c r="M25" s="25">
        <v>555</v>
      </c>
      <c r="N25" s="25">
        <v>8</v>
      </c>
      <c r="O25" s="22">
        <v>95</v>
      </c>
      <c r="P25" s="22">
        <v>91</v>
      </c>
      <c r="Q25" s="22">
        <v>97</v>
      </c>
      <c r="R25" s="22">
        <v>94</v>
      </c>
      <c r="S25" s="22">
        <v>90</v>
      </c>
      <c r="T25" s="22">
        <v>96</v>
      </c>
      <c r="U25" s="22">
        <f t="shared" si="0"/>
        <v>563</v>
      </c>
      <c r="V25" s="22">
        <v>10</v>
      </c>
      <c r="W25" s="22">
        <f t="shared" si="1"/>
        <v>1118</v>
      </c>
      <c r="X25" s="22">
        <f t="shared" si="2"/>
        <v>18</v>
      </c>
      <c r="Y25" s="10">
        <v>110</v>
      </c>
      <c r="Z25" s="25"/>
      <c r="AA25" s="25"/>
      <c r="AB25" s="25"/>
    </row>
    <row r="26" spans="1:53" ht="15.6" x14ac:dyDescent="0.3">
      <c r="A26" s="25">
        <v>9</v>
      </c>
      <c r="B26" s="25">
        <v>362489</v>
      </c>
      <c r="C26" t="s">
        <v>1625</v>
      </c>
      <c r="D26" t="s">
        <v>608</v>
      </c>
      <c r="E26" s="25" t="s">
        <v>181</v>
      </c>
      <c r="F26" s="25" t="s">
        <v>18</v>
      </c>
      <c r="G26" s="25">
        <v>90</v>
      </c>
      <c r="H26" s="25">
        <v>90</v>
      </c>
      <c r="I26" s="25">
        <v>93</v>
      </c>
      <c r="J26" s="25">
        <v>92</v>
      </c>
      <c r="K26" s="25">
        <v>95</v>
      </c>
      <c r="L26" s="25">
        <v>93</v>
      </c>
      <c r="M26" s="25">
        <v>553</v>
      </c>
      <c r="N26" s="25">
        <v>11</v>
      </c>
      <c r="O26" s="22">
        <v>89</v>
      </c>
      <c r="P26" s="22">
        <v>94</v>
      </c>
      <c r="Q26" s="22">
        <v>92</v>
      </c>
      <c r="R26" s="22">
        <v>90</v>
      </c>
      <c r="S26" s="22">
        <v>86</v>
      </c>
      <c r="T26" s="22">
        <v>95</v>
      </c>
      <c r="U26" s="22">
        <f t="shared" si="0"/>
        <v>546</v>
      </c>
      <c r="V26" s="22">
        <v>5</v>
      </c>
      <c r="W26" s="22">
        <f t="shared" si="1"/>
        <v>1099</v>
      </c>
      <c r="X26" s="22">
        <f t="shared" si="2"/>
        <v>16</v>
      </c>
      <c r="Y26" s="25"/>
      <c r="Z26" s="25"/>
      <c r="AA26" s="25"/>
      <c r="AB26" s="25"/>
    </row>
    <row r="27" spans="1:53" ht="15.6" x14ac:dyDescent="0.3">
      <c r="A27" s="25">
        <v>10</v>
      </c>
      <c r="B27" s="25">
        <v>386616</v>
      </c>
      <c r="C27" t="s">
        <v>228</v>
      </c>
      <c r="D27" t="s">
        <v>460</v>
      </c>
      <c r="E27" s="25" t="s">
        <v>182</v>
      </c>
      <c r="F27" s="25" t="s">
        <v>25</v>
      </c>
      <c r="G27" s="25">
        <v>89</v>
      </c>
      <c r="H27" s="25">
        <v>91</v>
      </c>
      <c r="I27" s="25">
        <v>95</v>
      </c>
      <c r="J27" s="25">
        <v>95</v>
      </c>
      <c r="K27" s="25">
        <v>89</v>
      </c>
      <c r="L27" s="25">
        <v>91</v>
      </c>
      <c r="M27" s="25">
        <v>550</v>
      </c>
      <c r="N27" s="25">
        <v>9</v>
      </c>
      <c r="O27" s="22">
        <v>94</v>
      </c>
      <c r="P27" s="22">
        <v>94</v>
      </c>
      <c r="Q27" s="22">
        <v>90</v>
      </c>
      <c r="R27" s="22">
        <v>92</v>
      </c>
      <c r="S27" s="22">
        <v>92</v>
      </c>
      <c r="T27" s="22">
        <v>94</v>
      </c>
      <c r="U27" s="22">
        <f t="shared" si="0"/>
        <v>556</v>
      </c>
      <c r="V27" s="22">
        <v>12</v>
      </c>
      <c r="W27" s="22">
        <f t="shared" si="1"/>
        <v>1106</v>
      </c>
      <c r="X27" s="22">
        <f t="shared" si="2"/>
        <v>21</v>
      </c>
      <c r="Y27" s="25"/>
      <c r="Z27" s="25"/>
      <c r="AA27" s="25"/>
      <c r="AB27" s="25"/>
    </row>
    <row r="28" spans="1:53" ht="15.6" x14ac:dyDescent="0.3">
      <c r="A28" s="25">
        <v>11</v>
      </c>
      <c r="B28" s="25">
        <v>445105</v>
      </c>
      <c r="C28" t="s">
        <v>318</v>
      </c>
      <c r="D28" t="s">
        <v>510</v>
      </c>
      <c r="E28" s="25" t="s">
        <v>182</v>
      </c>
      <c r="F28" s="25" t="s">
        <v>20</v>
      </c>
      <c r="G28" s="25">
        <v>88</v>
      </c>
      <c r="H28" s="25">
        <v>90</v>
      </c>
      <c r="I28" s="25">
        <v>91</v>
      </c>
      <c r="J28" s="25">
        <v>93</v>
      </c>
      <c r="K28" s="25">
        <v>95</v>
      </c>
      <c r="L28" s="25">
        <v>93</v>
      </c>
      <c r="M28" s="25">
        <v>550</v>
      </c>
      <c r="N28" s="25">
        <v>6</v>
      </c>
      <c r="O28" s="22">
        <v>93</v>
      </c>
      <c r="P28" s="22">
        <v>93</v>
      </c>
      <c r="Q28" s="22">
        <v>93</v>
      </c>
      <c r="R28" s="22">
        <v>93</v>
      </c>
      <c r="S28" s="22">
        <v>86</v>
      </c>
      <c r="T28" s="22">
        <v>90</v>
      </c>
      <c r="U28" s="22">
        <f t="shared" si="0"/>
        <v>548</v>
      </c>
      <c r="V28" s="22">
        <v>10</v>
      </c>
      <c r="W28" s="22">
        <f t="shared" si="1"/>
        <v>1098</v>
      </c>
      <c r="X28" s="22">
        <f t="shared" si="2"/>
        <v>16</v>
      </c>
      <c r="Y28" s="25"/>
      <c r="Z28" s="25"/>
      <c r="AA28" s="25"/>
      <c r="AB28" s="25"/>
    </row>
    <row r="29" spans="1:53" ht="15.6" x14ac:dyDescent="0.3">
      <c r="A29" s="25">
        <v>12</v>
      </c>
      <c r="B29" s="25">
        <v>416308</v>
      </c>
      <c r="C29" t="s">
        <v>316</v>
      </c>
      <c r="D29" t="s">
        <v>508</v>
      </c>
      <c r="E29" s="25" t="s">
        <v>182</v>
      </c>
      <c r="F29" s="25" t="s">
        <v>73</v>
      </c>
      <c r="G29" s="25">
        <v>92</v>
      </c>
      <c r="H29" s="25">
        <v>92</v>
      </c>
      <c r="I29" s="25">
        <v>90</v>
      </c>
      <c r="J29" s="25">
        <v>91</v>
      </c>
      <c r="K29" s="25">
        <v>92</v>
      </c>
      <c r="L29" s="25">
        <v>90</v>
      </c>
      <c r="M29" s="25">
        <v>547</v>
      </c>
      <c r="N29" s="25">
        <v>10</v>
      </c>
      <c r="O29" s="22">
        <v>88</v>
      </c>
      <c r="P29" s="22">
        <v>92</v>
      </c>
      <c r="Q29" s="22">
        <v>90</v>
      </c>
      <c r="R29" s="22">
        <v>88</v>
      </c>
      <c r="S29" s="22">
        <v>93</v>
      </c>
      <c r="T29" s="22">
        <v>94</v>
      </c>
      <c r="U29" s="22">
        <f t="shared" si="0"/>
        <v>545</v>
      </c>
      <c r="V29" s="22">
        <v>10</v>
      </c>
      <c r="W29" s="22">
        <f t="shared" si="1"/>
        <v>1092</v>
      </c>
      <c r="X29" s="22">
        <f t="shared" si="2"/>
        <v>20</v>
      </c>
      <c r="Y29" s="25"/>
      <c r="Z29" s="25"/>
      <c r="AA29" s="25"/>
      <c r="AB29" s="25"/>
    </row>
    <row r="30" spans="1:53" ht="15.6" x14ac:dyDescent="0.3">
      <c r="A30" s="25">
        <v>13</v>
      </c>
      <c r="B30" s="25">
        <v>366904</v>
      </c>
      <c r="C30" t="s">
        <v>278</v>
      </c>
      <c r="D30" t="s">
        <v>504</v>
      </c>
      <c r="E30" s="25" t="s">
        <v>181</v>
      </c>
      <c r="F30" s="25" t="s">
        <v>8</v>
      </c>
      <c r="G30" s="25">
        <v>88</v>
      </c>
      <c r="H30" s="25">
        <v>88</v>
      </c>
      <c r="I30" s="25">
        <v>94</v>
      </c>
      <c r="J30" s="25">
        <v>93</v>
      </c>
      <c r="K30" s="25">
        <v>91</v>
      </c>
      <c r="L30" s="25">
        <v>91</v>
      </c>
      <c r="M30" s="25">
        <v>545</v>
      </c>
      <c r="N30" s="25">
        <v>13</v>
      </c>
      <c r="O30" s="22">
        <v>89</v>
      </c>
      <c r="P30" s="22">
        <v>91</v>
      </c>
      <c r="Q30" s="22">
        <v>94</v>
      </c>
      <c r="R30" s="22">
        <v>88</v>
      </c>
      <c r="S30" s="22">
        <v>89</v>
      </c>
      <c r="T30" s="22">
        <v>95</v>
      </c>
      <c r="U30" s="22">
        <f t="shared" si="0"/>
        <v>546</v>
      </c>
      <c r="V30" s="22">
        <v>6</v>
      </c>
      <c r="W30" s="22">
        <f t="shared" si="1"/>
        <v>1091</v>
      </c>
      <c r="X30" s="22">
        <f t="shared" si="2"/>
        <v>19</v>
      </c>
      <c r="Y30" s="25"/>
      <c r="Z30" s="25"/>
      <c r="AA30" s="25"/>
      <c r="AB30" s="25"/>
    </row>
    <row r="31" spans="1:53" ht="15.6" x14ac:dyDescent="0.3">
      <c r="A31" s="25">
        <v>14</v>
      </c>
      <c r="B31" s="25">
        <v>437654</v>
      </c>
      <c r="C31" t="s">
        <v>312</v>
      </c>
      <c r="D31" t="s">
        <v>502</v>
      </c>
      <c r="E31" s="25" t="s">
        <v>181</v>
      </c>
      <c r="F31" s="25" t="s">
        <v>31</v>
      </c>
      <c r="G31" s="25">
        <v>94</v>
      </c>
      <c r="H31" s="25">
        <v>90</v>
      </c>
      <c r="I31" s="25">
        <v>87</v>
      </c>
      <c r="J31" s="25">
        <v>92</v>
      </c>
      <c r="K31" s="25">
        <v>89</v>
      </c>
      <c r="L31" s="25">
        <v>91</v>
      </c>
      <c r="M31" s="25">
        <v>543</v>
      </c>
      <c r="N31" s="25">
        <v>9</v>
      </c>
      <c r="O31" s="22">
        <v>91</v>
      </c>
      <c r="P31" s="22">
        <v>94</v>
      </c>
      <c r="Q31" s="22">
        <v>91</v>
      </c>
      <c r="R31" s="22">
        <v>94</v>
      </c>
      <c r="S31" s="22">
        <v>91</v>
      </c>
      <c r="T31" s="22">
        <v>85</v>
      </c>
      <c r="U31" s="22">
        <f t="shared" si="0"/>
        <v>546</v>
      </c>
      <c r="V31" s="22">
        <v>11</v>
      </c>
      <c r="W31" s="22">
        <f t="shared" si="1"/>
        <v>1089</v>
      </c>
      <c r="X31" s="22">
        <f t="shared" si="2"/>
        <v>20</v>
      </c>
      <c r="Y31" s="25"/>
      <c r="Z31" s="25"/>
      <c r="AA31" s="25"/>
      <c r="AB31" s="25"/>
    </row>
    <row r="32" spans="1:53" ht="15.6" x14ac:dyDescent="0.3">
      <c r="A32" s="25">
        <v>15</v>
      </c>
      <c r="B32" s="25">
        <v>493631</v>
      </c>
      <c r="C32" t="s">
        <v>310</v>
      </c>
      <c r="D32" t="s">
        <v>462</v>
      </c>
      <c r="E32" s="25" t="s">
        <v>182</v>
      </c>
      <c r="F32" s="25" t="s">
        <v>12</v>
      </c>
      <c r="G32" s="25">
        <v>89</v>
      </c>
      <c r="H32" s="25">
        <v>90</v>
      </c>
      <c r="I32" s="25">
        <v>89</v>
      </c>
      <c r="J32" s="25">
        <v>93</v>
      </c>
      <c r="K32" s="25">
        <v>88</v>
      </c>
      <c r="L32" s="25">
        <v>92</v>
      </c>
      <c r="M32" s="25">
        <v>541</v>
      </c>
      <c r="N32" s="25">
        <v>8</v>
      </c>
      <c r="O32" s="22">
        <v>87</v>
      </c>
      <c r="P32" s="22">
        <v>90</v>
      </c>
      <c r="Q32" s="22">
        <v>93</v>
      </c>
      <c r="R32" s="22">
        <v>91</v>
      </c>
      <c r="S32" s="22">
        <v>92</v>
      </c>
      <c r="T32" s="22">
        <v>93</v>
      </c>
      <c r="U32" s="22">
        <f t="shared" si="0"/>
        <v>546</v>
      </c>
      <c r="V32" s="22">
        <v>12</v>
      </c>
      <c r="W32" s="22">
        <f t="shared" si="1"/>
        <v>1087</v>
      </c>
      <c r="X32" s="22">
        <f t="shared" si="2"/>
        <v>20</v>
      </c>
      <c r="Y32" s="25"/>
      <c r="Z32" s="25"/>
      <c r="AA32" s="25"/>
      <c r="AB32" s="25"/>
    </row>
    <row r="33" spans="1:28" ht="15.6" x14ac:dyDescent="0.3">
      <c r="A33" s="25">
        <v>16</v>
      </c>
      <c r="B33" s="25">
        <v>493697</v>
      </c>
      <c r="C33" t="s">
        <v>219</v>
      </c>
      <c r="D33" t="s">
        <v>462</v>
      </c>
      <c r="E33" s="25" t="s">
        <v>183</v>
      </c>
      <c r="F33" s="25" t="s">
        <v>12</v>
      </c>
      <c r="G33" s="25">
        <v>88</v>
      </c>
      <c r="H33" s="25">
        <v>90</v>
      </c>
      <c r="I33" s="25">
        <v>91</v>
      </c>
      <c r="J33" s="25">
        <v>94</v>
      </c>
      <c r="K33" s="25">
        <v>89</v>
      </c>
      <c r="L33" s="25">
        <v>89</v>
      </c>
      <c r="M33" s="25">
        <v>541</v>
      </c>
      <c r="N33" s="25">
        <v>8</v>
      </c>
      <c r="O33" s="22">
        <v>92</v>
      </c>
      <c r="P33" s="22">
        <v>93</v>
      </c>
      <c r="Q33" s="22">
        <v>86</v>
      </c>
      <c r="R33" s="22">
        <v>86</v>
      </c>
      <c r="S33" s="22">
        <v>90</v>
      </c>
      <c r="T33" s="22">
        <v>92</v>
      </c>
      <c r="U33" s="22">
        <f t="shared" si="0"/>
        <v>539</v>
      </c>
      <c r="V33" s="22">
        <v>8</v>
      </c>
      <c r="W33" s="22">
        <f t="shared" si="1"/>
        <v>1080</v>
      </c>
      <c r="X33" s="22">
        <f t="shared" si="2"/>
        <v>16</v>
      </c>
      <c r="Y33" s="25"/>
      <c r="Z33" s="25"/>
      <c r="AA33" s="25"/>
      <c r="AB33" s="25"/>
    </row>
    <row r="34" spans="1:28" ht="15.6" x14ac:dyDescent="0.3">
      <c r="A34" s="25">
        <v>17</v>
      </c>
      <c r="B34" s="25">
        <v>437662</v>
      </c>
      <c r="C34" t="s">
        <v>512</v>
      </c>
      <c r="D34" t="s">
        <v>511</v>
      </c>
      <c r="E34" s="25" t="s">
        <v>181</v>
      </c>
      <c r="F34" s="25" t="s">
        <v>281</v>
      </c>
      <c r="G34" s="25">
        <v>88</v>
      </c>
      <c r="H34" s="25">
        <v>91</v>
      </c>
      <c r="I34" s="25">
        <v>90</v>
      </c>
      <c r="J34" s="25">
        <v>87</v>
      </c>
      <c r="K34" s="25">
        <v>92</v>
      </c>
      <c r="L34" s="25">
        <v>91</v>
      </c>
      <c r="M34" s="25">
        <v>539</v>
      </c>
      <c r="N34" s="25">
        <v>6</v>
      </c>
      <c r="O34" s="22">
        <v>90</v>
      </c>
      <c r="P34" s="22">
        <v>87</v>
      </c>
      <c r="Q34" s="22">
        <v>91</v>
      </c>
      <c r="R34" s="22">
        <v>92</v>
      </c>
      <c r="S34" s="22">
        <v>87</v>
      </c>
      <c r="T34" s="22">
        <v>89</v>
      </c>
      <c r="U34" s="22">
        <f t="shared" si="0"/>
        <v>536</v>
      </c>
      <c r="V34" s="22">
        <v>7</v>
      </c>
      <c r="W34" s="22">
        <f t="shared" si="1"/>
        <v>1075</v>
      </c>
      <c r="X34" s="22">
        <f t="shared" si="2"/>
        <v>13</v>
      </c>
      <c r="Y34" s="25"/>
      <c r="Z34" s="25"/>
      <c r="AA34" s="25"/>
      <c r="AB34" s="25"/>
    </row>
    <row r="35" spans="1:28" ht="15.6" x14ac:dyDescent="0.3">
      <c r="A35" s="25">
        <v>18</v>
      </c>
      <c r="B35" s="25">
        <v>492410</v>
      </c>
      <c r="C35" t="s">
        <v>506</v>
      </c>
      <c r="D35" t="s">
        <v>505</v>
      </c>
      <c r="E35" s="25" t="s">
        <v>181</v>
      </c>
      <c r="F35" s="25" t="s">
        <v>18</v>
      </c>
      <c r="G35" s="25">
        <v>90</v>
      </c>
      <c r="H35" s="25">
        <v>89</v>
      </c>
      <c r="I35" s="25">
        <v>94</v>
      </c>
      <c r="J35" s="25">
        <v>91</v>
      </c>
      <c r="K35" s="25">
        <v>83</v>
      </c>
      <c r="L35" s="25">
        <v>92</v>
      </c>
      <c r="M35" s="25">
        <v>539</v>
      </c>
      <c r="N35" s="25">
        <v>6</v>
      </c>
      <c r="O35" s="22">
        <v>88</v>
      </c>
      <c r="P35" s="22">
        <v>89</v>
      </c>
      <c r="Q35" s="22">
        <v>89</v>
      </c>
      <c r="R35" s="22">
        <v>85</v>
      </c>
      <c r="S35" s="22">
        <v>88</v>
      </c>
      <c r="T35" s="22">
        <v>93</v>
      </c>
      <c r="U35" s="22">
        <f t="shared" si="0"/>
        <v>532</v>
      </c>
      <c r="V35" s="22">
        <v>9</v>
      </c>
      <c r="W35" s="22">
        <f t="shared" si="1"/>
        <v>1071</v>
      </c>
      <c r="X35" s="22">
        <f t="shared" si="2"/>
        <v>15</v>
      </c>
      <c r="Y35" s="25"/>
      <c r="Z35" s="25"/>
      <c r="AA35" s="25"/>
      <c r="AB35" s="25"/>
    </row>
    <row r="36" spans="1:28" ht="15.6" x14ac:dyDescent="0.3">
      <c r="A36" s="25">
        <v>19</v>
      </c>
      <c r="B36" s="25">
        <v>484125</v>
      </c>
      <c r="C36" t="s">
        <v>335</v>
      </c>
      <c r="D36" t="s">
        <v>464</v>
      </c>
      <c r="E36" s="25" t="s">
        <v>181</v>
      </c>
      <c r="F36" s="25" t="s">
        <v>74</v>
      </c>
      <c r="G36" s="25">
        <v>90</v>
      </c>
      <c r="H36" s="25">
        <v>89</v>
      </c>
      <c r="I36" s="25">
        <v>88</v>
      </c>
      <c r="J36" s="25">
        <v>90</v>
      </c>
      <c r="K36" s="25">
        <v>92</v>
      </c>
      <c r="L36" s="25">
        <v>89</v>
      </c>
      <c r="M36" s="25">
        <v>538</v>
      </c>
      <c r="N36" s="25">
        <v>9</v>
      </c>
      <c r="O36" s="22">
        <v>91</v>
      </c>
      <c r="P36" s="22">
        <v>86</v>
      </c>
      <c r="Q36" s="22">
        <v>92</v>
      </c>
      <c r="R36" s="22">
        <v>85</v>
      </c>
      <c r="S36" s="22">
        <v>84</v>
      </c>
      <c r="T36" s="22">
        <v>90</v>
      </c>
      <c r="U36" s="22">
        <f t="shared" si="0"/>
        <v>528</v>
      </c>
      <c r="V36" s="22">
        <v>8</v>
      </c>
      <c r="W36" s="22">
        <f t="shared" si="1"/>
        <v>1066</v>
      </c>
      <c r="X36" s="22">
        <f t="shared" si="2"/>
        <v>17</v>
      </c>
      <c r="Y36" s="25"/>
      <c r="Z36" s="25"/>
      <c r="AA36" s="25"/>
      <c r="AB36" s="25"/>
    </row>
    <row r="37" spans="1:28" ht="15.6" x14ac:dyDescent="0.3">
      <c r="A37" s="25">
        <v>20</v>
      </c>
      <c r="B37" s="25">
        <v>463118</v>
      </c>
      <c r="C37" t="s">
        <v>330</v>
      </c>
      <c r="D37" t="s">
        <v>1626</v>
      </c>
      <c r="E37" s="25" t="s">
        <v>182</v>
      </c>
      <c r="F37" s="25" t="s">
        <v>69</v>
      </c>
      <c r="G37" s="25">
        <v>93</v>
      </c>
      <c r="H37" s="25">
        <v>91</v>
      </c>
      <c r="I37" s="25">
        <v>90</v>
      </c>
      <c r="J37" s="25">
        <v>94</v>
      </c>
      <c r="K37" s="25">
        <v>87</v>
      </c>
      <c r="L37" s="25">
        <v>83</v>
      </c>
      <c r="M37" s="25">
        <v>538</v>
      </c>
      <c r="N37" s="25">
        <v>8</v>
      </c>
      <c r="O37" s="22">
        <v>88</v>
      </c>
      <c r="P37" s="22">
        <v>93</v>
      </c>
      <c r="Q37" s="22">
        <v>88</v>
      </c>
      <c r="R37" s="22">
        <v>87</v>
      </c>
      <c r="S37" s="22">
        <v>87</v>
      </c>
      <c r="T37" s="22">
        <v>88</v>
      </c>
      <c r="U37" s="22">
        <f t="shared" si="0"/>
        <v>531</v>
      </c>
      <c r="V37" s="22">
        <v>4</v>
      </c>
      <c r="W37" s="22">
        <f t="shared" si="1"/>
        <v>1069</v>
      </c>
      <c r="X37" s="22">
        <f t="shared" si="2"/>
        <v>12</v>
      </c>
      <c r="Y37" s="25"/>
      <c r="Z37" s="25"/>
      <c r="AA37" s="25"/>
      <c r="AB37" s="25"/>
    </row>
    <row r="38" spans="1:28" ht="15.6" x14ac:dyDescent="0.3">
      <c r="A38" s="25">
        <v>21</v>
      </c>
      <c r="B38" s="25">
        <v>375915</v>
      </c>
      <c r="C38" t="s">
        <v>1627</v>
      </c>
      <c r="D38" t="s">
        <v>1628</v>
      </c>
      <c r="E38" s="25" t="s">
        <v>181</v>
      </c>
      <c r="F38" s="25" t="s">
        <v>20</v>
      </c>
      <c r="G38" s="25">
        <v>90</v>
      </c>
      <c r="H38" s="25">
        <v>87</v>
      </c>
      <c r="I38" s="25">
        <v>90</v>
      </c>
      <c r="J38" s="25">
        <v>92</v>
      </c>
      <c r="K38" s="25">
        <v>86</v>
      </c>
      <c r="L38" s="25">
        <v>93</v>
      </c>
      <c r="M38" s="25">
        <v>538</v>
      </c>
      <c r="N38" s="25">
        <v>3</v>
      </c>
      <c r="O38" s="22">
        <v>89</v>
      </c>
      <c r="P38" s="22">
        <v>88</v>
      </c>
      <c r="Q38" s="22">
        <v>85</v>
      </c>
      <c r="R38" s="22">
        <v>88</v>
      </c>
      <c r="S38" s="22">
        <v>89</v>
      </c>
      <c r="T38" s="22">
        <v>89</v>
      </c>
      <c r="U38" s="22">
        <f t="shared" si="0"/>
        <v>528</v>
      </c>
      <c r="V38" s="22">
        <v>5</v>
      </c>
      <c r="W38" s="22">
        <f t="shared" si="1"/>
        <v>1066</v>
      </c>
      <c r="X38" s="22">
        <f t="shared" si="2"/>
        <v>8</v>
      </c>
      <c r="Y38" s="25"/>
      <c r="Z38" s="25"/>
      <c r="AA38" s="25"/>
      <c r="AB38" s="25"/>
    </row>
    <row r="39" spans="1:28" ht="15.6" x14ac:dyDescent="0.3">
      <c r="A39" s="25">
        <v>22</v>
      </c>
      <c r="B39" s="25">
        <v>380547</v>
      </c>
      <c r="C39" t="s">
        <v>305</v>
      </c>
      <c r="D39" t="s">
        <v>1629</v>
      </c>
      <c r="E39" s="25" t="s">
        <v>182</v>
      </c>
      <c r="F39" s="25" t="s">
        <v>69</v>
      </c>
      <c r="G39" s="25">
        <v>88</v>
      </c>
      <c r="H39" s="25">
        <v>91</v>
      </c>
      <c r="I39" s="25">
        <v>92</v>
      </c>
      <c r="J39" s="25">
        <v>90</v>
      </c>
      <c r="K39" s="25">
        <v>86</v>
      </c>
      <c r="L39" s="25">
        <v>89</v>
      </c>
      <c r="M39" s="25">
        <v>536</v>
      </c>
      <c r="N39" s="25">
        <v>7</v>
      </c>
      <c r="O39" s="22">
        <v>94</v>
      </c>
      <c r="P39" s="22">
        <v>91</v>
      </c>
      <c r="Q39" s="22">
        <v>87</v>
      </c>
      <c r="R39" s="22">
        <v>93</v>
      </c>
      <c r="S39" s="22">
        <v>90</v>
      </c>
      <c r="T39" s="22">
        <v>81</v>
      </c>
      <c r="U39" s="22">
        <f t="shared" si="0"/>
        <v>536</v>
      </c>
      <c r="V39" s="22">
        <v>5</v>
      </c>
      <c r="W39" s="22">
        <f t="shared" si="1"/>
        <v>1072</v>
      </c>
      <c r="X39" s="22">
        <f t="shared" si="2"/>
        <v>12</v>
      </c>
      <c r="Y39" s="25"/>
      <c r="Z39" s="25"/>
      <c r="AA39" s="25"/>
      <c r="AB39" s="25"/>
    </row>
    <row r="40" spans="1:28" ht="15.6" x14ac:dyDescent="0.3">
      <c r="A40" s="25">
        <v>23</v>
      </c>
      <c r="B40" s="25">
        <v>409668</v>
      </c>
      <c r="C40" t="s">
        <v>1630</v>
      </c>
      <c r="D40" t="s">
        <v>1631</v>
      </c>
      <c r="E40" s="25" t="s">
        <v>182</v>
      </c>
      <c r="F40" s="25" t="s">
        <v>308</v>
      </c>
      <c r="G40" s="25">
        <v>91</v>
      </c>
      <c r="H40" s="25">
        <v>87</v>
      </c>
      <c r="I40" s="25">
        <v>87</v>
      </c>
      <c r="J40" s="25">
        <v>93</v>
      </c>
      <c r="K40" s="25">
        <v>83</v>
      </c>
      <c r="L40" s="25">
        <v>89</v>
      </c>
      <c r="M40" s="25">
        <v>530</v>
      </c>
      <c r="N40" s="25">
        <v>6</v>
      </c>
      <c r="O40" s="22">
        <v>88</v>
      </c>
      <c r="P40" s="22">
        <v>81</v>
      </c>
      <c r="Q40" s="22">
        <v>90</v>
      </c>
      <c r="R40" s="22">
        <v>80</v>
      </c>
      <c r="S40" s="22">
        <v>89</v>
      </c>
      <c r="T40" s="22">
        <v>93</v>
      </c>
      <c r="U40" s="22">
        <f t="shared" si="0"/>
        <v>521</v>
      </c>
      <c r="V40" s="22">
        <v>4</v>
      </c>
      <c r="W40" s="22">
        <f t="shared" si="1"/>
        <v>1051</v>
      </c>
      <c r="X40" s="22">
        <f t="shared" si="2"/>
        <v>10</v>
      </c>
      <c r="Y40" s="25"/>
      <c r="Z40" s="25"/>
      <c r="AA40" s="25"/>
      <c r="AB40" s="25"/>
    </row>
    <row r="41" spans="1:28" ht="15.6" x14ac:dyDescent="0.3">
      <c r="A41" s="25">
        <v>24</v>
      </c>
      <c r="B41" s="25">
        <v>461320</v>
      </c>
      <c r="C41" t="s">
        <v>238</v>
      </c>
      <c r="D41" t="s">
        <v>507</v>
      </c>
      <c r="E41" s="25" t="s">
        <v>183</v>
      </c>
      <c r="F41" s="25" t="s">
        <v>25</v>
      </c>
      <c r="G41" s="25">
        <v>87</v>
      </c>
      <c r="H41" s="25">
        <v>87</v>
      </c>
      <c r="I41" s="25">
        <v>83</v>
      </c>
      <c r="J41" s="25">
        <v>84</v>
      </c>
      <c r="K41" s="25">
        <v>96</v>
      </c>
      <c r="L41" s="25">
        <v>91</v>
      </c>
      <c r="M41" s="25">
        <v>528</v>
      </c>
      <c r="N41" s="25">
        <v>6</v>
      </c>
      <c r="O41" s="22">
        <v>95</v>
      </c>
      <c r="P41" s="22">
        <v>86</v>
      </c>
      <c r="Q41" s="22">
        <v>84</v>
      </c>
      <c r="R41" s="22">
        <v>90</v>
      </c>
      <c r="S41" s="22">
        <v>88</v>
      </c>
      <c r="T41" s="22">
        <v>88</v>
      </c>
      <c r="U41" s="22">
        <f t="shared" si="0"/>
        <v>531</v>
      </c>
      <c r="V41" s="22">
        <v>5</v>
      </c>
      <c r="W41" s="22">
        <f t="shared" si="1"/>
        <v>1059</v>
      </c>
      <c r="X41" s="22">
        <f t="shared" si="2"/>
        <v>11</v>
      </c>
      <c r="Y41" s="25"/>
      <c r="Z41" s="25"/>
      <c r="AA41" s="25"/>
      <c r="AB41" s="25"/>
    </row>
    <row r="42" spans="1:28" ht="15.6" x14ac:dyDescent="0.3">
      <c r="A42" s="25">
        <v>25</v>
      </c>
      <c r="B42" s="25">
        <v>423014</v>
      </c>
      <c r="C42" t="s">
        <v>268</v>
      </c>
      <c r="D42" t="s">
        <v>1632</v>
      </c>
      <c r="E42" s="25" t="s">
        <v>181</v>
      </c>
      <c r="F42" s="25" t="s">
        <v>61</v>
      </c>
      <c r="G42" s="25">
        <v>84</v>
      </c>
      <c r="H42" s="25">
        <v>92</v>
      </c>
      <c r="I42" s="25">
        <v>85</v>
      </c>
      <c r="J42" s="25">
        <v>86</v>
      </c>
      <c r="K42" s="25">
        <v>89</v>
      </c>
      <c r="L42" s="25">
        <v>91</v>
      </c>
      <c r="M42" s="25">
        <v>527</v>
      </c>
      <c r="N42" s="25">
        <v>7</v>
      </c>
      <c r="O42" s="22">
        <v>92</v>
      </c>
      <c r="P42" s="22">
        <v>90</v>
      </c>
      <c r="Q42" s="22">
        <v>85</v>
      </c>
      <c r="R42" s="22">
        <v>87</v>
      </c>
      <c r="S42" s="22">
        <v>87</v>
      </c>
      <c r="T42" s="22">
        <v>88</v>
      </c>
      <c r="U42" s="22">
        <f t="shared" si="0"/>
        <v>529</v>
      </c>
      <c r="V42" s="22">
        <v>8</v>
      </c>
      <c r="W42" s="22">
        <f t="shared" si="1"/>
        <v>1056</v>
      </c>
      <c r="X42" s="22">
        <f t="shared" si="2"/>
        <v>15</v>
      </c>
      <c r="Y42" s="25"/>
      <c r="Z42" s="25"/>
      <c r="AA42" s="25"/>
      <c r="AB42" s="25"/>
    </row>
    <row r="43" spans="1:28" ht="15.6" x14ac:dyDescent="0.3">
      <c r="A43" s="25">
        <v>26</v>
      </c>
      <c r="B43" s="25">
        <v>400388</v>
      </c>
      <c r="C43" t="s">
        <v>283</v>
      </c>
      <c r="D43" t="s">
        <v>462</v>
      </c>
      <c r="E43" s="25" t="s">
        <v>182</v>
      </c>
      <c r="F43" s="25" t="s">
        <v>12</v>
      </c>
      <c r="G43" s="25">
        <v>85</v>
      </c>
      <c r="H43" s="25">
        <v>88</v>
      </c>
      <c r="I43" s="25">
        <v>86</v>
      </c>
      <c r="J43" s="25">
        <v>90</v>
      </c>
      <c r="K43" s="25">
        <v>92</v>
      </c>
      <c r="L43" s="25">
        <v>85</v>
      </c>
      <c r="M43" s="25">
        <v>526</v>
      </c>
      <c r="N43" s="25">
        <v>5</v>
      </c>
      <c r="O43" s="22">
        <v>87</v>
      </c>
      <c r="P43" s="22">
        <v>90</v>
      </c>
      <c r="Q43" s="22">
        <v>93</v>
      </c>
      <c r="R43" s="22">
        <v>89</v>
      </c>
      <c r="S43" s="22">
        <v>92</v>
      </c>
      <c r="T43" s="22">
        <v>83</v>
      </c>
      <c r="U43" s="22">
        <f t="shared" si="0"/>
        <v>534</v>
      </c>
      <c r="V43" s="22">
        <v>4</v>
      </c>
      <c r="W43" s="22">
        <f t="shared" si="1"/>
        <v>1060</v>
      </c>
      <c r="X43" s="22">
        <f t="shared" si="2"/>
        <v>9</v>
      </c>
      <c r="Y43" s="25"/>
      <c r="Z43" s="25"/>
      <c r="AA43" s="25"/>
      <c r="AB43" s="25"/>
    </row>
    <row r="44" spans="1:28" ht="15.6" x14ac:dyDescent="0.3">
      <c r="A44" s="25">
        <v>27</v>
      </c>
      <c r="B44" s="25">
        <v>493700</v>
      </c>
      <c r="C44" t="s">
        <v>309</v>
      </c>
      <c r="D44" t="s">
        <v>501</v>
      </c>
      <c r="E44" s="25" t="s">
        <v>183</v>
      </c>
      <c r="F44" s="25" t="s">
        <v>12</v>
      </c>
      <c r="G44" s="25">
        <v>86</v>
      </c>
      <c r="H44" s="25">
        <v>88</v>
      </c>
      <c r="I44" s="25">
        <v>85</v>
      </c>
      <c r="J44" s="25">
        <v>88</v>
      </c>
      <c r="K44" s="25">
        <v>88</v>
      </c>
      <c r="L44" s="25">
        <v>90</v>
      </c>
      <c r="M44" s="25">
        <v>525</v>
      </c>
      <c r="N44" s="25">
        <v>7</v>
      </c>
      <c r="O44" s="22">
        <v>84</v>
      </c>
      <c r="P44" s="22">
        <v>90</v>
      </c>
      <c r="Q44" s="22">
        <v>87</v>
      </c>
      <c r="R44" s="22">
        <v>87</v>
      </c>
      <c r="S44" s="22">
        <v>92</v>
      </c>
      <c r="T44" s="22">
        <v>92</v>
      </c>
      <c r="U44" s="22">
        <f t="shared" si="0"/>
        <v>532</v>
      </c>
      <c r="V44" s="22">
        <v>5</v>
      </c>
      <c r="W44" s="22">
        <f t="shared" si="1"/>
        <v>1057</v>
      </c>
      <c r="X44" s="22">
        <f t="shared" si="2"/>
        <v>12</v>
      </c>
      <c r="Y44" s="25"/>
      <c r="Z44" s="25"/>
      <c r="AA44" s="25"/>
      <c r="AB44" s="25"/>
    </row>
    <row r="45" spans="1:28" ht="15.6" x14ac:dyDescent="0.3">
      <c r="A45" s="25">
        <v>28</v>
      </c>
      <c r="B45" s="25">
        <v>493550</v>
      </c>
      <c r="C45" t="s">
        <v>320</v>
      </c>
      <c r="D45" t="s">
        <v>461</v>
      </c>
      <c r="E45" s="25" t="s">
        <v>182</v>
      </c>
      <c r="F45" s="25" t="s">
        <v>73</v>
      </c>
      <c r="G45" s="25">
        <v>84</v>
      </c>
      <c r="H45" s="25">
        <v>92</v>
      </c>
      <c r="I45" s="25">
        <v>89</v>
      </c>
      <c r="J45" s="25">
        <v>84</v>
      </c>
      <c r="K45" s="25">
        <v>90</v>
      </c>
      <c r="L45" s="25">
        <v>85</v>
      </c>
      <c r="M45" s="25">
        <v>524</v>
      </c>
      <c r="N45" s="25">
        <v>5</v>
      </c>
      <c r="O45" s="22">
        <v>94</v>
      </c>
      <c r="P45" s="22">
        <v>81</v>
      </c>
      <c r="Q45" s="22">
        <v>86</v>
      </c>
      <c r="R45" s="22">
        <v>93</v>
      </c>
      <c r="S45" s="22">
        <v>85</v>
      </c>
      <c r="T45" s="22">
        <v>88</v>
      </c>
      <c r="U45" s="22">
        <f t="shared" si="0"/>
        <v>527</v>
      </c>
      <c r="V45" s="22">
        <v>6</v>
      </c>
      <c r="W45" s="22">
        <f t="shared" si="1"/>
        <v>1051</v>
      </c>
      <c r="X45" s="22">
        <f t="shared" si="2"/>
        <v>11</v>
      </c>
      <c r="Y45" s="25"/>
      <c r="Z45" s="25"/>
      <c r="AA45" s="25"/>
      <c r="AB45" s="25"/>
    </row>
    <row r="46" spans="1:28" ht="15.6" x14ac:dyDescent="0.3">
      <c r="A46" s="25">
        <v>29</v>
      </c>
      <c r="B46" s="25">
        <v>458225</v>
      </c>
      <c r="C46" t="s">
        <v>311</v>
      </c>
      <c r="D46" t="s">
        <v>1633</v>
      </c>
      <c r="E46" s="25" t="s">
        <v>181</v>
      </c>
      <c r="F46" s="25" t="s">
        <v>20</v>
      </c>
      <c r="G46" s="25">
        <v>88</v>
      </c>
      <c r="H46" s="25">
        <v>82</v>
      </c>
      <c r="I46" s="25">
        <v>90</v>
      </c>
      <c r="J46" s="25">
        <v>85</v>
      </c>
      <c r="K46" s="25">
        <v>89</v>
      </c>
      <c r="L46" s="25">
        <v>89</v>
      </c>
      <c r="M46" s="25">
        <v>523</v>
      </c>
      <c r="N46" s="25">
        <v>5</v>
      </c>
      <c r="O46" s="22">
        <v>86</v>
      </c>
      <c r="P46" s="22">
        <v>89</v>
      </c>
      <c r="Q46" s="22">
        <v>90</v>
      </c>
      <c r="R46" s="22">
        <v>87</v>
      </c>
      <c r="S46" s="22">
        <v>90</v>
      </c>
      <c r="T46" s="22">
        <v>84</v>
      </c>
      <c r="U46" s="22">
        <f t="shared" si="0"/>
        <v>526</v>
      </c>
      <c r="V46" s="22">
        <v>2</v>
      </c>
      <c r="W46" s="22">
        <f t="shared" si="1"/>
        <v>1049</v>
      </c>
      <c r="X46" s="22">
        <f t="shared" si="2"/>
        <v>7</v>
      </c>
      <c r="Y46" s="25"/>
      <c r="Z46" s="25"/>
      <c r="AA46" s="25"/>
      <c r="AB46" s="25"/>
    </row>
    <row r="47" spans="1:28" ht="15.6" x14ac:dyDescent="0.3">
      <c r="A47" s="25">
        <v>30</v>
      </c>
      <c r="B47" s="25">
        <v>383342</v>
      </c>
      <c r="C47" t="s">
        <v>222</v>
      </c>
      <c r="D47" t="s">
        <v>1594</v>
      </c>
      <c r="E47" s="25" t="s">
        <v>181</v>
      </c>
      <c r="F47" s="25" t="s">
        <v>83</v>
      </c>
      <c r="G47" s="25">
        <v>86</v>
      </c>
      <c r="H47" s="25">
        <v>93</v>
      </c>
      <c r="I47" s="25">
        <v>90</v>
      </c>
      <c r="J47" s="25">
        <v>87</v>
      </c>
      <c r="K47" s="25">
        <v>82</v>
      </c>
      <c r="L47" s="25">
        <v>83</v>
      </c>
      <c r="M47" s="25">
        <v>521</v>
      </c>
      <c r="N47" s="25">
        <v>5</v>
      </c>
      <c r="O47" s="22">
        <v>86</v>
      </c>
      <c r="P47" s="22">
        <v>88</v>
      </c>
      <c r="Q47" s="22">
        <v>89</v>
      </c>
      <c r="R47" s="22">
        <v>88</v>
      </c>
      <c r="S47" s="22">
        <v>87</v>
      </c>
      <c r="T47" s="22">
        <v>92</v>
      </c>
      <c r="U47" s="22">
        <f t="shared" si="0"/>
        <v>530</v>
      </c>
      <c r="V47" s="22">
        <v>6</v>
      </c>
      <c r="W47" s="22">
        <f t="shared" si="1"/>
        <v>1051</v>
      </c>
      <c r="X47" s="22">
        <f t="shared" si="2"/>
        <v>11</v>
      </c>
      <c r="Y47" s="25"/>
      <c r="Z47" s="25"/>
      <c r="AA47" s="25"/>
      <c r="AB47" s="25"/>
    </row>
    <row r="48" spans="1:28" ht="15.6" x14ac:dyDescent="0.3">
      <c r="A48" s="25">
        <v>31</v>
      </c>
      <c r="B48" s="25">
        <v>493696</v>
      </c>
      <c r="C48" t="s">
        <v>219</v>
      </c>
      <c r="D48" t="s">
        <v>1634</v>
      </c>
      <c r="E48" s="25" t="s">
        <v>181</v>
      </c>
      <c r="F48" s="25" t="s">
        <v>92</v>
      </c>
      <c r="G48" s="25">
        <v>83</v>
      </c>
      <c r="H48" s="25">
        <v>88</v>
      </c>
      <c r="I48" s="25">
        <v>84</v>
      </c>
      <c r="J48" s="25">
        <v>89</v>
      </c>
      <c r="K48" s="25">
        <v>87</v>
      </c>
      <c r="L48" s="25">
        <v>89</v>
      </c>
      <c r="M48" s="25">
        <v>520</v>
      </c>
      <c r="N48" s="25">
        <v>8</v>
      </c>
      <c r="O48" s="22">
        <v>88</v>
      </c>
      <c r="P48" s="22">
        <v>87</v>
      </c>
      <c r="Q48" s="22">
        <v>93</v>
      </c>
      <c r="R48" s="22">
        <v>81</v>
      </c>
      <c r="S48" s="22">
        <v>87</v>
      </c>
      <c r="T48" s="22">
        <v>86</v>
      </c>
      <c r="U48" s="22">
        <f t="shared" si="0"/>
        <v>522</v>
      </c>
      <c r="V48" s="22">
        <v>3</v>
      </c>
      <c r="W48" s="22">
        <f t="shared" si="1"/>
        <v>1042</v>
      </c>
      <c r="X48" s="22">
        <f t="shared" si="2"/>
        <v>11</v>
      </c>
      <c r="Y48" s="25"/>
      <c r="Z48" s="25"/>
      <c r="AA48" s="25"/>
      <c r="AB48" s="25"/>
    </row>
    <row r="49" spans="1:28" ht="15.6" x14ac:dyDescent="0.3">
      <c r="A49" s="25">
        <v>32</v>
      </c>
      <c r="B49" s="25">
        <v>493691</v>
      </c>
      <c r="C49" t="s">
        <v>514</v>
      </c>
      <c r="D49" t="s">
        <v>1635</v>
      </c>
      <c r="E49" s="25" t="s">
        <v>181</v>
      </c>
      <c r="F49" s="25" t="s">
        <v>31</v>
      </c>
      <c r="G49" s="25">
        <v>84</v>
      </c>
      <c r="H49" s="25">
        <v>85</v>
      </c>
      <c r="I49" s="25">
        <v>87</v>
      </c>
      <c r="J49" s="25">
        <v>84</v>
      </c>
      <c r="K49" s="25">
        <v>90</v>
      </c>
      <c r="L49" s="25">
        <v>88</v>
      </c>
      <c r="M49" s="25">
        <v>518</v>
      </c>
      <c r="N49" s="25">
        <v>5</v>
      </c>
      <c r="O49" s="22">
        <v>86</v>
      </c>
      <c r="P49" s="22">
        <v>84</v>
      </c>
      <c r="Q49" s="22">
        <v>90</v>
      </c>
      <c r="R49" s="22">
        <v>90</v>
      </c>
      <c r="S49" s="22">
        <v>88</v>
      </c>
      <c r="T49" s="22">
        <v>89</v>
      </c>
      <c r="U49" s="22">
        <f t="shared" si="0"/>
        <v>527</v>
      </c>
      <c r="V49" s="22">
        <v>4</v>
      </c>
      <c r="W49" s="22">
        <f t="shared" si="1"/>
        <v>1045</v>
      </c>
      <c r="X49" s="22">
        <f t="shared" si="2"/>
        <v>9</v>
      </c>
      <c r="Y49" s="25"/>
      <c r="Z49" s="25"/>
      <c r="AA49" s="25"/>
      <c r="AB49" s="25"/>
    </row>
    <row r="50" spans="1:28" ht="15.6" x14ac:dyDescent="0.3">
      <c r="A50" s="25">
        <v>33</v>
      </c>
      <c r="B50" s="25">
        <v>380540</v>
      </c>
      <c r="C50" t="s">
        <v>326</v>
      </c>
      <c r="D50" t="s">
        <v>1636</v>
      </c>
      <c r="E50" s="25" t="s">
        <v>183</v>
      </c>
      <c r="F50" s="25" t="s">
        <v>69</v>
      </c>
      <c r="G50" s="25">
        <v>90</v>
      </c>
      <c r="H50" s="25">
        <v>84</v>
      </c>
      <c r="I50" s="25">
        <v>90</v>
      </c>
      <c r="J50" s="25">
        <v>87</v>
      </c>
      <c r="K50" s="25">
        <v>84</v>
      </c>
      <c r="L50" s="25">
        <v>82</v>
      </c>
      <c r="M50" s="25">
        <v>517</v>
      </c>
      <c r="N50" s="25">
        <v>6</v>
      </c>
      <c r="O50" s="22">
        <v>83</v>
      </c>
      <c r="P50" s="22">
        <v>90</v>
      </c>
      <c r="Q50" s="22">
        <v>86</v>
      </c>
      <c r="R50" s="22">
        <v>83</v>
      </c>
      <c r="S50" s="22">
        <v>94</v>
      </c>
      <c r="T50" s="22">
        <v>90</v>
      </c>
      <c r="U50" s="22">
        <f t="shared" ref="U50:U81" si="3">SUM(O50:T50)</f>
        <v>526</v>
      </c>
      <c r="V50" s="22">
        <v>7</v>
      </c>
      <c r="W50" s="22">
        <f t="shared" ref="W50:W81" si="4">U50+M50</f>
        <v>1043</v>
      </c>
      <c r="X50" s="22">
        <f t="shared" ref="X50:X81" si="5">V50+N50</f>
        <v>13</v>
      </c>
      <c r="Y50" s="25"/>
      <c r="Z50" s="25"/>
      <c r="AA50" s="25"/>
      <c r="AB50" s="25"/>
    </row>
    <row r="51" spans="1:28" ht="15.6" x14ac:dyDescent="0.3">
      <c r="A51" s="25">
        <v>34</v>
      </c>
      <c r="B51" s="25">
        <v>493633</v>
      </c>
      <c r="C51" t="s">
        <v>227</v>
      </c>
      <c r="D51" t="s">
        <v>1637</v>
      </c>
      <c r="E51" s="25" t="s">
        <v>181</v>
      </c>
      <c r="F51" s="25" t="s">
        <v>31</v>
      </c>
      <c r="G51" s="25">
        <v>79</v>
      </c>
      <c r="H51" s="25">
        <v>84</v>
      </c>
      <c r="I51" s="25">
        <v>91</v>
      </c>
      <c r="J51" s="25">
        <v>90</v>
      </c>
      <c r="K51" s="25">
        <v>86</v>
      </c>
      <c r="L51" s="25">
        <v>87</v>
      </c>
      <c r="M51" s="25">
        <v>517</v>
      </c>
      <c r="N51" s="25">
        <v>3</v>
      </c>
      <c r="O51" s="22">
        <v>84</v>
      </c>
      <c r="P51" s="22">
        <v>89</v>
      </c>
      <c r="Q51" s="22">
        <v>89</v>
      </c>
      <c r="R51" s="22">
        <v>87</v>
      </c>
      <c r="S51" s="22">
        <v>88</v>
      </c>
      <c r="T51" s="22">
        <v>82</v>
      </c>
      <c r="U51" s="22">
        <f t="shared" si="3"/>
        <v>519</v>
      </c>
      <c r="V51" s="22">
        <v>2</v>
      </c>
      <c r="W51" s="22">
        <f t="shared" si="4"/>
        <v>1036</v>
      </c>
      <c r="X51" s="22">
        <f t="shared" si="5"/>
        <v>5</v>
      </c>
      <c r="Y51" s="25"/>
      <c r="Z51" s="25"/>
      <c r="AA51" s="25"/>
      <c r="AB51" s="25"/>
    </row>
    <row r="52" spans="1:28" ht="15.6" x14ac:dyDescent="0.3">
      <c r="A52" s="25">
        <v>35</v>
      </c>
      <c r="B52" s="25">
        <v>437468</v>
      </c>
      <c r="C52" t="s">
        <v>325</v>
      </c>
      <c r="D52" t="s">
        <v>1638</v>
      </c>
      <c r="E52" s="25" t="s">
        <v>183</v>
      </c>
      <c r="F52" s="25" t="s">
        <v>8</v>
      </c>
      <c r="G52" s="25">
        <v>83</v>
      </c>
      <c r="H52" s="25">
        <v>92</v>
      </c>
      <c r="I52" s="25">
        <v>90</v>
      </c>
      <c r="J52" s="25">
        <v>82</v>
      </c>
      <c r="K52" s="25">
        <v>87</v>
      </c>
      <c r="L52" s="25">
        <v>82</v>
      </c>
      <c r="M52" s="25">
        <v>516</v>
      </c>
      <c r="N52" s="25">
        <v>8</v>
      </c>
      <c r="O52" s="22">
        <v>91</v>
      </c>
      <c r="P52" s="22">
        <v>85</v>
      </c>
      <c r="Q52" s="22">
        <v>84</v>
      </c>
      <c r="R52" s="22">
        <v>90</v>
      </c>
      <c r="S52" s="22">
        <v>83</v>
      </c>
      <c r="T52" s="22">
        <v>90</v>
      </c>
      <c r="U52" s="22">
        <f t="shared" si="3"/>
        <v>523</v>
      </c>
      <c r="V52" s="22">
        <v>5</v>
      </c>
      <c r="W52" s="22">
        <f t="shared" si="4"/>
        <v>1039</v>
      </c>
      <c r="X52" s="22">
        <f t="shared" si="5"/>
        <v>13</v>
      </c>
      <c r="Y52" s="25"/>
      <c r="Z52" s="25"/>
      <c r="AA52" s="25"/>
      <c r="AB52" s="25"/>
    </row>
    <row r="53" spans="1:28" ht="15.6" x14ac:dyDescent="0.3">
      <c r="A53" s="25">
        <v>36</v>
      </c>
      <c r="B53" s="25">
        <v>493672</v>
      </c>
      <c r="C53" t="s">
        <v>215</v>
      </c>
      <c r="D53" t="s">
        <v>515</v>
      </c>
      <c r="E53" s="25" t="s">
        <v>182</v>
      </c>
      <c r="F53" s="25" t="s">
        <v>73</v>
      </c>
      <c r="G53" s="25">
        <v>87</v>
      </c>
      <c r="H53" s="25">
        <v>93</v>
      </c>
      <c r="I53" s="25">
        <v>88</v>
      </c>
      <c r="J53" s="25">
        <v>85</v>
      </c>
      <c r="K53" s="25">
        <v>81</v>
      </c>
      <c r="L53" s="25">
        <v>82</v>
      </c>
      <c r="M53" s="25">
        <v>516</v>
      </c>
      <c r="N53" s="25">
        <v>4</v>
      </c>
      <c r="O53" s="22">
        <v>81</v>
      </c>
      <c r="P53" s="22">
        <v>89</v>
      </c>
      <c r="Q53" s="22">
        <v>81</v>
      </c>
      <c r="R53" s="22">
        <v>84</v>
      </c>
      <c r="S53" s="22">
        <v>91</v>
      </c>
      <c r="T53" s="22">
        <v>90</v>
      </c>
      <c r="U53" s="22">
        <f t="shared" si="3"/>
        <v>516</v>
      </c>
      <c r="V53" s="22">
        <v>5</v>
      </c>
      <c r="W53" s="22">
        <f t="shared" si="4"/>
        <v>1032</v>
      </c>
      <c r="X53" s="22">
        <f t="shared" si="5"/>
        <v>9</v>
      </c>
      <c r="Y53" s="25"/>
      <c r="Z53" s="25"/>
      <c r="AA53" s="25"/>
      <c r="AB53" s="25"/>
    </row>
    <row r="54" spans="1:28" ht="15.6" x14ac:dyDescent="0.3">
      <c r="A54" s="25">
        <v>37</v>
      </c>
      <c r="B54" s="25">
        <v>493735</v>
      </c>
      <c r="C54" t="s">
        <v>226</v>
      </c>
      <c r="D54" t="s">
        <v>1639</v>
      </c>
      <c r="E54" s="25" t="s">
        <v>182</v>
      </c>
      <c r="F54" s="25" t="s">
        <v>8</v>
      </c>
      <c r="G54" s="25">
        <v>88</v>
      </c>
      <c r="H54" s="25">
        <v>80</v>
      </c>
      <c r="I54" s="25">
        <v>84</v>
      </c>
      <c r="J54" s="25">
        <v>85</v>
      </c>
      <c r="K54" s="25">
        <v>86</v>
      </c>
      <c r="L54" s="25">
        <v>91</v>
      </c>
      <c r="M54" s="25">
        <v>514</v>
      </c>
      <c r="N54" s="25">
        <v>6</v>
      </c>
      <c r="O54" s="22">
        <v>88</v>
      </c>
      <c r="P54" s="22">
        <v>87</v>
      </c>
      <c r="Q54" s="22">
        <v>77</v>
      </c>
      <c r="R54" s="22">
        <v>87</v>
      </c>
      <c r="S54" s="22">
        <v>90</v>
      </c>
      <c r="T54" s="22">
        <v>86</v>
      </c>
      <c r="U54" s="22">
        <f t="shared" si="3"/>
        <v>515</v>
      </c>
      <c r="V54" s="22">
        <v>2</v>
      </c>
      <c r="W54" s="22">
        <f t="shared" si="4"/>
        <v>1029</v>
      </c>
      <c r="X54" s="22">
        <f t="shared" si="5"/>
        <v>8</v>
      </c>
      <c r="Y54" s="25"/>
      <c r="Z54" s="25"/>
      <c r="AA54" s="25"/>
      <c r="AB54" s="25"/>
    </row>
    <row r="55" spans="1:28" ht="15.6" x14ac:dyDescent="0.3">
      <c r="A55" s="25">
        <v>38</v>
      </c>
      <c r="B55" s="25">
        <v>493627</v>
      </c>
      <c r="C55" t="s">
        <v>325</v>
      </c>
      <c r="D55" t="s">
        <v>1640</v>
      </c>
      <c r="E55" s="25" t="s">
        <v>183</v>
      </c>
      <c r="F55" s="25" t="s">
        <v>8</v>
      </c>
      <c r="G55" s="25">
        <v>86</v>
      </c>
      <c r="H55" s="25">
        <v>84</v>
      </c>
      <c r="I55" s="25">
        <v>83</v>
      </c>
      <c r="J55" s="25">
        <v>86</v>
      </c>
      <c r="K55" s="25">
        <v>88</v>
      </c>
      <c r="L55" s="25">
        <v>87</v>
      </c>
      <c r="M55" s="25">
        <v>514</v>
      </c>
      <c r="N55" s="25">
        <v>2</v>
      </c>
      <c r="O55" s="22">
        <v>80</v>
      </c>
      <c r="P55" s="22">
        <v>90</v>
      </c>
      <c r="Q55" s="22">
        <v>79</v>
      </c>
      <c r="R55" s="22">
        <v>87</v>
      </c>
      <c r="S55" s="22">
        <v>88</v>
      </c>
      <c r="T55" s="22">
        <v>91</v>
      </c>
      <c r="U55" s="22">
        <f t="shared" si="3"/>
        <v>515</v>
      </c>
      <c r="V55" s="22">
        <v>5</v>
      </c>
      <c r="W55" s="22">
        <f t="shared" si="4"/>
        <v>1029</v>
      </c>
      <c r="X55" s="22">
        <f t="shared" si="5"/>
        <v>7</v>
      </c>
      <c r="Y55" s="25"/>
      <c r="Z55" s="25"/>
      <c r="AA55" s="25"/>
      <c r="AB55" s="25"/>
    </row>
    <row r="56" spans="1:28" ht="15.6" x14ac:dyDescent="0.3">
      <c r="A56" s="25">
        <v>39</v>
      </c>
      <c r="B56" s="25">
        <v>493731</v>
      </c>
      <c r="C56" t="s">
        <v>1641</v>
      </c>
      <c r="D56" t="s">
        <v>1642</v>
      </c>
      <c r="E56" s="25" t="s">
        <v>181</v>
      </c>
      <c r="F56" s="25" t="s">
        <v>31</v>
      </c>
      <c r="G56" s="25">
        <v>89</v>
      </c>
      <c r="H56" s="25">
        <v>83</v>
      </c>
      <c r="I56" s="25">
        <v>84</v>
      </c>
      <c r="J56" s="25">
        <v>86</v>
      </c>
      <c r="K56" s="25">
        <v>90</v>
      </c>
      <c r="L56" s="25">
        <v>81</v>
      </c>
      <c r="M56" s="25">
        <v>513</v>
      </c>
      <c r="N56" s="25">
        <v>6</v>
      </c>
      <c r="O56" s="22">
        <v>85</v>
      </c>
      <c r="P56" s="22">
        <v>85</v>
      </c>
      <c r="Q56" s="22">
        <v>81</v>
      </c>
      <c r="R56" s="22">
        <v>86</v>
      </c>
      <c r="S56" s="22">
        <v>88</v>
      </c>
      <c r="T56" s="22">
        <v>85</v>
      </c>
      <c r="U56" s="22">
        <f t="shared" si="3"/>
        <v>510</v>
      </c>
      <c r="V56" s="22">
        <v>4</v>
      </c>
      <c r="W56" s="22">
        <f t="shared" si="4"/>
        <v>1023</v>
      </c>
      <c r="X56" s="22">
        <f t="shared" si="5"/>
        <v>10</v>
      </c>
      <c r="Y56" s="25"/>
      <c r="Z56" s="25"/>
      <c r="AA56" s="25"/>
      <c r="AB56" s="25"/>
    </row>
    <row r="57" spans="1:28" ht="15.6" x14ac:dyDescent="0.3">
      <c r="A57" s="25">
        <v>40</v>
      </c>
      <c r="B57" s="25">
        <v>403227</v>
      </c>
      <c r="C57" t="s">
        <v>1643</v>
      </c>
      <c r="D57" t="s">
        <v>1644</v>
      </c>
      <c r="E57" s="25" t="s">
        <v>181</v>
      </c>
      <c r="F57" s="25" t="s">
        <v>69</v>
      </c>
      <c r="G57" s="25">
        <v>83</v>
      </c>
      <c r="H57" s="25">
        <v>87</v>
      </c>
      <c r="I57" s="25">
        <v>82</v>
      </c>
      <c r="J57" s="25">
        <v>90</v>
      </c>
      <c r="K57" s="25">
        <v>82</v>
      </c>
      <c r="L57" s="25">
        <v>89</v>
      </c>
      <c r="M57" s="25">
        <v>513</v>
      </c>
      <c r="N57" s="25">
        <v>3</v>
      </c>
      <c r="O57" s="22">
        <v>86</v>
      </c>
      <c r="P57" s="22">
        <v>85</v>
      </c>
      <c r="Q57" s="22">
        <v>85</v>
      </c>
      <c r="R57" s="22">
        <v>88</v>
      </c>
      <c r="S57" s="22">
        <v>82</v>
      </c>
      <c r="T57" s="22">
        <v>82</v>
      </c>
      <c r="U57" s="22">
        <f t="shared" si="3"/>
        <v>508</v>
      </c>
      <c r="V57" s="22">
        <v>3</v>
      </c>
      <c r="W57" s="22">
        <f t="shared" si="4"/>
        <v>1021</v>
      </c>
      <c r="X57" s="22">
        <f t="shared" si="5"/>
        <v>6</v>
      </c>
      <c r="Y57" s="25"/>
      <c r="Z57" s="25"/>
      <c r="AA57" s="25"/>
      <c r="AB57" s="25"/>
    </row>
    <row r="58" spans="1:28" ht="15.6" x14ac:dyDescent="0.3">
      <c r="A58" s="25">
        <v>41</v>
      </c>
      <c r="B58" s="25">
        <v>474522</v>
      </c>
      <c r="C58" t="s">
        <v>1645</v>
      </c>
      <c r="D58" t="s">
        <v>1612</v>
      </c>
      <c r="E58" s="25" t="s">
        <v>182</v>
      </c>
      <c r="F58" s="25" t="s">
        <v>25</v>
      </c>
      <c r="G58" s="25">
        <v>85</v>
      </c>
      <c r="H58" s="25">
        <v>83</v>
      </c>
      <c r="I58" s="25">
        <v>87</v>
      </c>
      <c r="J58" s="25">
        <v>89</v>
      </c>
      <c r="K58" s="25">
        <v>84</v>
      </c>
      <c r="L58" s="25">
        <v>83</v>
      </c>
      <c r="M58" s="25">
        <v>511</v>
      </c>
      <c r="N58" s="25">
        <v>5</v>
      </c>
      <c r="O58" s="22">
        <v>83</v>
      </c>
      <c r="P58" s="22">
        <v>79</v>
      </c>
      <c r="Q58" s="22">
        <v>86</v>
      </c>
      <c r="R58" s="22">
        <v>81</v>
      </c>
      <c r="S58" s="22">
        <v>87</v>
      </c>
      <c r="T58" s="22">
        <v>83</v>
      </c>
      <c r="U58" s="22">
        <f t="shared" si="3"/>
        <v>499</v>
      </c>
      <c r="V58" s="22">
        <v>4</v>
      </c>
      <c r="W58" s="22">
        <f t="shared" si="4"/>
        <v>1010</v>
      </c>
      <c r="X58" s="22">
        <f t="shared" si="5"/>
        <v>9</v>
      </c>
      <c r="Y58" s="25"/>
      <c r="Z58" s="25"/>
      <c r="AA58" s="25"/>
      <c r="AB58" s="25"/>
    </row>
    <row r="59" spans="1:28" ht="15.6" x14ac:dyDescent="0.3">
      <c r="A59" s="25">
        <v>42</v>
      </c>
      <c r="B59" s="25">
        <v>279871</v>
      </c>
      <c r="C59" t="s">
        <v>259</v>
      </c>
      <c r="D59" t="s">
        <v>482</v>
      </c>
      <c r="E59" s="25" t="s">
        <v>182</v>
      </c>
      <c r="F59" s="25" t="s">
        <v>18</v>
      </c>
      <c r="G59" s="25">
        <v>88</v>
      </c>
      <c r="H59" s="25">
        <v>85</v>
      </c>
      <c r="I59" s="25">
        <v>83</v>
      </c>
      <c r="J59" s="25">
        <v>87</v>
      </c>
      <c r="K59" s="25">
        <v>87</v>
      </c>
      <c r="L59" s="25">
        <v>81</v>
      </c>
      <c r="M59" s="25">
        <v>511</v>
      </c>
      <c r="N59" s="25">
        <v>2</v>
      </c>
      <c r="O59" s="22">
        <v>82</v>
      </c>
      <c r="P59" s="22">
        <v>91</v>
      </c>
      <c r="Q59" s="22">
        <v>77</v>
      </c>
      <c r="R59" s="22">
        <v>81</v>
      </c>
      <c r="S59" s="22">
        <v>85</v>
      </c>
      <c r="T59" s="22">
        <v>84</v>
      </c>
      <c r="U59" s="22">
        <f t="shared" si="3"/>
        <v>500</v>
      </c>
      <c r="V59" s="22">
        <v>3</v>
      </c>
      <c r="W59" s="22">
        <f t="shared" si="4"/>
        <v>1011</v>
      </c>
      <c r="X59" s="22">
        <f t="shared" si="5"/>
        <v>5</v>
      </c>
      <c r="Y59" s="25"/>
      <c r="Z59" s="25"/>
      <c r="AA59" s="25"/>
      <c r="AB59" s="25"/>
    </row>
    <row r="60" spans="1:28" ht="15.6" x14ac:dyDescent="0.3">
      <c r="A60" s="25">
        <v>43</v>
      </c>
      <c r="B60" s="25">
        <v>346139</v>
      </c>
      <c r="C60" t="s">
        <v>236</v>
      </c>
      <c r="D60" t="s">
        <v>407</v>
      </c>
      <c r="E60" s="25" t="s">
        <v>181</v>
      </c>
      <c r="F60" s="25" t="s">
        <v>10</v>
      </c>
      <c r="G60" s="25">
        <v>83</v>
      </c>
      <c r="H60" s="25">
        <v>84</v>
      </c>
      <c r="I60" s="25">
        <v>87</v>
      </c>
      <c r="J60" s="25">
        <v>83</v>
      </c>
      <c r="K60" s="25">
        <v>86</v>
      </c>
      <c r="L60" s="25">
        <v>84</v>
      </c>
      <c r="M60" s="25">
        <v>507</v>
      </c>
      <c r="N60" s="25">
        <v>4</v>
      </c>
      <c r="O60" s="22">
        <v>88</v>
      </c>
      <c r="P60" s="22">
        <v>86</v>
      </c>
      <c r="Q60" s="22">
        <v>84</v>
      </c>
      <c r="R60" s="22">
        <v>88</v>
      </c>
      <c r="S60" s="22">
        <v>89</v>
      </c>
      <c r="T60" s="22">
        <v>78</v>
      </c>
      <c r="U60" s="22">
        <f t="shared" si="3"/>
        <v>513</v>
      </c>
      <c r="V60" s="22">
        <v>7</v>
      </c>
      <c r="W60" s="22">
        <f t="shared" si="4"/>
        <v>1020</v>
      </c>
      <c r="X60" s="22">
        <f t="shared" si="5"/>
        <v>11</v>
      </c>
      <c r="Y60" s="25"/>
      <c r="Z60" s="25"/>
      <c r="AA60" s="25"/>
      <c r="AB60" s="25"/>
    </row>
    <row r="61" spans="1:28" ht="15.6" x14ac:dyDescent="0.3">
      <c r="A61" s="25">
        <v>44</v>
      </c>
      <c r="B61" s="25">
        <v>494251</v>
      </c>
      <c r="C61" t="s">
        <v>219</v>
      </c>
      <c r="D61" t="s">
        <v>1646</v>
      </c>
      <c r="E61" s="25" t="s">
        <v>182</v>
      </c>
      <c r="F61" s="25" t="s">
        <v>12</v>
      </c>
      <c r="G61" s="25">
        <v>81</v>
      </c>
      <c r="H61" s="25">
        <v>81</v>
      </c>
      <c r="I61" s="25">
        <v>86</v>
      </c>
      <c r="J61" s="25">
        <v>85</v>
      </c>
      <c r="K61" s="25">
        <v>86</v>
      </c>
      <c r="L61" s="25">
        <v>86</v>
      </c>
      <c r="M61" s="25">
        <v>505</v>
      </c>
      <c r="N61" s="25">
        <v>7</v>
      </c>
      <c r="O61" s="22">
        <v>80</v>
      </c>
      <c r="P61" s="22">
        <v>82</v>
      </c>
      <c r="Q61" s="22">
        <v>85</v>
      </c>
      <c r="R61" s="22">
        <v>83</v>
      </c>
      <c r="S61" s="22">
        <v>84</v>
      </c>
      <c r="T61" s="22">
        <v>85</v>
      </c>
      <c r="U61" s="22">
        <f t="shared" si="3"/>
        <v>499</v>
      </c>
      <c r="V61" s="22">
        <v>4</v>
      </c>
      <c r="W61" s="22">
        <f t="shared" si="4"/>
        <v>1004</v>
      </c>
      <c r="X61" s="22">
        <f t="shared" si="5"/>
        <v>11</v>
      </c>
      <c r="Y61" s="25"/>
      <c r="Z61" s="25"/>
      <c r="AA61" s="25"/>
      <c r="AB61" s="25"/>
    </row>
    <row r="62" spans="1:28" ht="15.6" x14ac:dyDescent="0.3">
      <c r="A62" s="25">
        <v>45</v>
      </c>
      <c r="B62" s="25">
        <v>493621</v>
      </c>
      <c r="C62" t="s">
        <v>329</v>
      </c>
      <c r="D62" t="s">
        <v>1647</v>
      </c>
      <c r="E62" s="25" t="s">
        <v>183</v>
      </c>
      <c r="F62" s="25" t="s">
        <v>10</v>
      </c>
      <c r="G62" s="25">
        <v>86</v>
      </c>
      <c r="H62" s="25">
        <v>86</v>
      </c>
      <c r="I62" s="25">
        <v>77</v>
      </c>
      <c r="J62" s="25">
        <v>82</v>
      </c>
      <c r="K62" s="25">
        <v>83</v>
      </c>
      <c r="L62" s="25">
        <v>91</v>
      </c>
      <c r="M62" s="25">
        <v>505</v>
      </c>
      <c r="N62" s="25">
        <v>3</v>
      </c>
      <c r="O62" s="22">
        <v>87</v>
      </c>
      <c r="P62" s="22">
        <v>91</v>
      </c>
      <c r="Q62" s="22">
        <v>80</v>
      </c>
      <c r="R62" s="22">
        <v>79</v>
      </c>
      <c r="S62" s="22">
        <v>84</v>
      </c>
      <c r="T62" s="22">
        <v>84</v>
      </c>
      <c r="U62" s="22">
        <f t="shared" si="3"/>
        <v>505</v>
      </c>
      <c r="V62" s="22">
        <v>6</v>
      </c>
      <c r="W62" s="22">
        <f t="shared" si="4"/>
        <v>1010</v>
      </c>
      <c r="X62" s="22">
        <f t="shared" si="5"/>
        <v>9</v>
      </c>
      <c r="Y62" s="25"/>
      <c r="Z62" s="25"/>
      <c r="AA62" s="25"/>
      <c r="AB62" s="25"/>
    </row>
    <row r="63" spans="1:28" ht="15.6" x14ac:dyDescent="0.3">
      <c r="A63" s="25">
        <v>46</v>
      </c>
      <c r="B63" s="25">
        <v>493596</v>
      </c>
      <c r="C63" t="s">
        <v>1648</v>
      </c>
      <c r="D63" t="s">
        <v>1649</v>
      </c>
      <c r="E63" s="25" t="s">
        <v>181</v>
      </c>
      <c r="F63" s="25" t="s">
        <v>12</v>
      </c>
      <c r="G63" s="25">
        <v>80</v>
      </c>
      <c r="H63" s="25">
        <v>85</v>
      </c>
      <c r="I63" s="25">
        <v>89</v>
      </c>
      <c r="J63" s="25">
        <v>74</v>
      </c>
      <c r="K63" s="25">
        <v>89</v>
      </c>
      <c r="L63" s="25">
        <v>88</v>
      </c>
      <c r="M63" s="25">
        <v>505</v>
      </c>
      <c r="N63" s="25">
        <v>1</v>
      </c>
      <c r="O63" s="22">
        <v>80</v>
      </c>
      <c r="P63" s="22">
        <v>90</v>
      </c>
      <c r="Q63" s="22">
        <v>84</v>
      </c>
      <c r="R63" s="22">
        <v>83</v>
      </c>
      <c r="S63" s="22">
        <v>84</v>
      </c>
      <c r="T63" s="22">
        <v>82</v>
      </c>
      <c r="U63" s="22">
        <f t="shared" si="3"/>
        <v>503</v>
      </c>
      <c r="V63" s="22">
        <v>5</v>
      </c>
      <c r="W63" s="22">
        <f t="shared" si="4"/>
        <v>1008</v>
      </c>
      <c r="X63" s="22">
        <f t="shared" si="5"/>
        <v>6</v>
      </c>
      <c r="Y63" s="25"/>
      <c r="Z63" s="25"/>
      <c r="AA63" s="25"/>
      <c r="AB63" s="25"/>
    </row>
    <row r="64" spans="1:28" ht="15.6" x14ac:dyDescent="0.3">
      <c r="A64" s="25">
        <v>47</v>
      </c>
      <c r="B64" s="25">
        <v>493623</v>
      </c>
      <c r="C64" t="s">
        <v>334</v>
      </c>
      <c r="D64" t="s">
        <v>1650</v>
      </c>
      <c r="E64" s="25" t="s">
        <v>182</v>
      </c>
      <c r="F64" s="25" t="s">
        <v>10</v>
      </c>
      <c r="G64" s="25">
        <v>81</v>
      </c>
      <c r="H64" s="25">
        <v>83</v>
      </c>
      <c r="I64" s="25">
        <v>83</v>
      </c>
      <c r="J64" s="25">
        <v>86</v>
      </c>
      <c r="K64" s="25">
        <v>85</v>
      </c>
      <c r="L64" s="25">
        <v>86</v>
      </c>
      <c r="M64" s="25">
        <v>504</v>
      </c>
      <c r="N64" s="25">
        <v>5</v>
      </c>
      <c r="O64" s="22">
        <v>91</v>
      </c>
      <c r="P64" s="22">
        <v>89</v>
      </c>
      <c r="Q64" s="22">
        <v>83</v>
      </c>
      <c r="R64" s="22">
        <v>87</v>
      </c>
      <c r="S64" s="22">
        <v>87</v>
      </c>
      <c r="T64" s="22">
        <v>88</v>
      </c>
      <c r="U64" s="22">
        <f t="shared" si="3"/>
        <v>525</v>
      </c>
      <c r="V64" s="22">
        <v>6</v>
      </c>
      <c r="W64" s="22">
        <f t="shared" si="4"/>
        <v>1029</v>
      </c>
      <c r="X64" s="22">
        <f t="shared" si="5"/>
        <v>11</v>
      </c>
      <c r="Y64" s="25"/>
      <c r="Z64" s="25"/>
      <c r="AA64" s="25"/>
      <c r="AB64" s="25"/>
    </row>
    <row r="65" spans="1:28" ht="15.6" x14ac:dyDescent="0.3">
      <c r="A65" s="25">
        <v>48</v>
      </c>
      <c r="B65" s="25">
        <v>493620</v>
      </c>
      <c r="C65" t="s">
        <v>202</v>
      </c>
      <c r="D65" t="s">
        <v>1651</v>
      </c>
      <c r="E65" s="25" t="s">
        <v>182</v>
      </c>
      <c r="F65" s="25" t="s">
        <v>20</v>
      </c>
      <c r="G65" s="25">
        <v>79</v>
      </c>
      <c r="H65" s="25">
        <v>84</v>
      </c>
      <c r="I65" s="25">
        <v>84</v>
      </c>
      <c r="J65" s="25">
        <v>85</v>
      </c>
      <c r="K65" s="25">
        <v>85</v>
      </c>
      <c r="L65" s="25">
        <v>86</v>
      </c>
      <c r="M65" s="25">
        <v>503</v>
      </c>
      <c r="N65" s="25">
        <v>4</v>
      </c>
      <c r="O65" s="22">
        <v>84</v>
      </c>
      <c r="P65" s="22">
        <v>80</v>
      </c>
      <c r="Q65" s="22">
        <v>79</v>
      </c>
      <c r="R65" s="22">
        <v>84</v>
      </c>
      <c r="S65" s="22">
        <v>85</v>
      </c>
      <c r="T65" s="22">
        <v>90</v>
      </c>
      <c r="U65" s="22">
        <f t="shared" si="3"/>
        <v>502</v>
      </c>
      <c r="V65" s="22">
        <v>6</v>
      </c>
      <c r="W65" s="22">
        <f t="shared" si="4"/>
        <v>1005</v>
      </c>
      <c r="X65" s="22">
        <f t="shared" si="5"/>
        <v>10</v>
      </c>
      <c r="Y65" s="25"/>
      <c r="Z65" s="25"/>
      <c r="AA65" s="25"/>
      <c r="AB65" s="25"/>
    </row>
    <row r="66" spans="1:28" ht="15.6" x14ac:dyDescent="0.3">
      <c r="A66" s="25">
        <v>49</v>
      </c>
      <c r="B66" s="25">
        <v>492436</v>
      </c>
      <c r="C66" t="s">
        <v>1652</v>
      </c>
      <c r="D66" t="s">
        <v>1653</v>
      </c>
      <c r="E66" s="25" t="s">
        <v>181</v>
      </c>
      <c r="F66" s="25" t="s">
        <v>8</v>
      </c>
      <c r="G66" s="25">
        <v>87</v>
      </c>
      <c r="H66" s="25">
        <v>88</v>
      </c>
      <c r="I66" s="25">
        <v>83</v>
      </c>
      <c r="J66" s="25">
        <v>77</v>
      </c>
      <c r="K66" s="25">
        <v>83</v>
      </c>
      <c r="L66" s="25">
        <v>84</v>
      </c>
      <c r="M66" s="25">
        <v>502</v>
      </c>
      <c r="N66" s="25">
        <v>5</v>
      </c>
      <c r="O66" s="22">
        <v>85</v>
      </c>
      <c r="P66" s="22">
        <v>84</v>
      </c>
      <c r="Q66" s="22">
        <v>79</v>
      </c>
      <c r="R66" s="22">
        <v>93</v>
      </c>
      <c r="S66" s="22">
        <v>79</v>
      </c>
      <c r="T66" s="22">
        <v>82</v>
      </c>
      <c r="U66" s="22">
        <f t="shared" si="3"/>
        <v>502</v>
      </c>
      <c r="V66" s="22">
        <v>4</v>
      </c>
      <c r="W66" s="22">
        <f t="shared" si="4"/>
        <v>1004</v>
      </c>
      <c r="X66" s="22">
        <f t="shared" si="5"/>
        <v>9</v>
      </c>
      <c r="Y66" s="25"/>
      <c r="Z66" s="25"/>
      <c r="AA66" s="25"/>
      <c r="AB66" s="25"/>
    </row>
    <row r="67" spans="1:28" ht="15.6" x14ac:dyDescent="0.3">
      <c r="A67" s="25">
        <v>50</v>
      </c>
      <c r="B67" s="25">
        <v>398373</v>
      </c>
      <c r="C67" t="s">
        <v>1654</v>
      </c>
      <c r="D67" t="s">
        <v>750</v>
      </c>
      <c r="E67" s="25" t="s">
        <v>183</v>
      </c>
      <c r="F67" s="25" t="s">
        <v>69</v>
      </c>
      <c r="G67" s="25">
        <v>82</v>
      </c>
      <c r="H67" s="25">
        <v>84</v>
      </c>
      <c r="I67" s="25">
        <v>84</v>
      </c>
      <c r="J67" s="25">
        <v>84</v>
      </c>
      <c r="K67" s="25">
        <v>84</v>
      </c>
      <c r="L67" s="25">
        <v>84</v>
      </c>
      <c r="M67" s="25">
        <v>502</v>
      </c>
      <c r="N67" s="25">
        <v>3</v>
      </c>
      <c r="O67" s="22">
        <v>86</v>
      </c>
      <c r="P67" s="22">
        <v>81</v>
      </c>
      <c r="Q67" s="22">
        <v>75</v>
      </c>
      <c r="R67" s="22">
        <v>89</v>
      </c>
      <c r="S67" s="22">
        <v>86</v>
      </c>
      <c r="T67" s="22">
        <v>83</v>
      </c>
      <c r="U67" s="22">
        <f t="shared" si="3"/>
        <v>500</v>
      </c>
      <c r="V67" s="22">
        <v>6</v>
      </c>
      <c r="W67" s="22">
        <f t="shared" si="4"/>
        <v>1002</v>
      </c>
      <c r="X67" s="22">
        <f t="shared" si="5"/>
        <v>9</v>
      </c>
      <c r="Y67" s="25"/>
      <c r="Z67" s="25"/>
      <c r="AA67" s="25"/>
      <c r="AB67" s="25"/>
    </row>
    <row r="68" spans="1:28" ht="15.6" x14ac:dyDescent="0.3">
      <c r="A68" s="25">
        <v>51</v>
      </c>
      <c r="B68" s="25">
        <v>493614</v>
      </c>
      <c r="C68" t="s">
        <v>335</v>
      </c>
      <c r="D68" t="s">
        <v>1655</v>
      </c>
      <c r="E68" s="25" t="s">
        <v>181</v>
      </c>
      <c r="F68" s="25" t="s">
        <v>97</v>
      </c>
      <c r="G68" s="25">
        <v>77</v>
      </c>
      <c r="H68" s="25">
        <v>81</v>
      </c>
      <c r="I68" s="25">
        <v>84</v>
      </c>
      <c r="J68" s="25">
        <v>84</v>
      </c>
      <c r="K68" s="25">
        <v>84</v>
      </c>
      <c r="L68" s="25">
        <v>91</v>
      </c>
      <c r="M68" s="25">
        <v>501</v>
      </c>
      <c r="N68" s="25">
        <v>4</v>
      </c>
      <c r="O68" s="22">
        <v>86</v>
      </c>
      <c r="P68" s="22">
        <v>76</v>
      </c>
      <c r="Q68" s="22">
        <v>83</v>
      </c>
      <c r="R68" s="22">
        <v>87</v>
      </c>
      <c r="S68" s="22">
        <v>84</v>
      </c>
      <c r="T68" s="22">
        <v>87</v>
      </c>
      <c r="U68" s="22">
        <f t="shared" si="3"/>
        <v>503</v>
      </c>
      <c r="V68" s="22">
        <v>4</v>
      </c>
      <c r="W68" s="22">
        <f t="shared" si="4"/>
        <v>1004</v>
      </c>
      <c r="X68" s="22">
        <f t="shared" si="5"/>
        <v>8</v>
      </c>
      <c r="Y68" s="25"/>
      <c r="Z68" s="25"/>
      <c r="AA68" s="25"/>
      <c r="AB68" s="25"/>
    </row>
    <row r="69" spans="1:28" ht="15.6" x14ac:dyDescent="0.3">
      <c r="A69" s="25">
        <v>52</v>
      </c>
      <c r="B69" s="25">
        <v>493547</v>
      </c>
      <c r="C69" t="s">
        <v>324</v>
      </c>
      <c r="D69" t="s">
        <v>509</v>
      </c>
      <c r="E69" s="25" t="s">
        <v>183</v>
      </c>
      <c r="F69" s="25" t="s">
        <v>148</v>
      </c>
      <c r="G69" s="25">
        <v>85</v>
      </c>
      <c r="H69" s="25">
        <v>84</v>
      </c>
      <c r="I69" s="25">
        <v>73</v>
      </c>
      <c r="J69" s="25">
        <v>85</v>
      </c>
      <c r="K69" s="25">
        <v>85</v>
      </c>
      <c r="L69" s="25">
        <v>88</v>
      </c>
      <c r="M69" s="25">
        <v>500</v>
      </c>
      <c r="N69" s="25">
        <v>3</v>
      </c>
      <c r="O69" s="22">
        <v>87</v>
      </c>
      <c r="P69" s="22">
        <v>84</v>
      </c>
      <c r="Q69" s="22">
        <v>89</v>
      </c>
      <c r="R69" s="22">
        <v>78</v>
      </c>
      <c r="S69" s="22">
        <v>67</v>
      </c>
      <c r="T69" s="22">
        <v>88</v>
      </c>
      <c r="U69" s="22">
        <f t="shared" si="3"/>
        <v>493</v>
      </c>
      <c r="V69" s="22">
        <v>6</v>
      </c>
      <c r="W69" s="22">
        <f t="shared" si="4"/>
        <v>993</v>
      </c>
      <c r="X69" s="22">
        <f t="shared" si="5"/>
        <v>9</v>
      </c>
      <c r="Y69" s="25"/>
      <c r="Z69" s="25"/>
      <c r="AA69" s="25"/>
      <c r="AB69" s="25"/>
    </row>
    <row r="70" spans="1:28" ht="15.6" x14ac:dyDescent="0.3">
      <c r="A70" s="25">
        <v>53</v>
      </c>
      <c r="B70" s="25">
        <v>493740</v>
      </c>
      <c r="C70" t="s">
        <v>228</v>
      </c>
      <c r="D70" t="s">
        <v>1656</v>
      </c>
      <c r="E70" s="25" t="s">
        <v>183</v>
      </c>
      <c r="F70" s="25" t="s">
        <v>74</v>
      </c>
      <c r="G70" s="25">
        <v>83</v>
      </c>
      <c r="H70" s="25">
        <v>86</v>
      </c>
      <c r="I70" s="25">
        <v>83</v>
      </c>
      <c r="J70" s="25">
        <v>83</v>
      </c>
      <c r="K70" s="25">
        <v>80</v>
      </c>
      <c r="L70" s="25">
        <v>84</v>
      </c>
      <c r="M70" s="25">
        <v>499</v>
      </c>
      <c r="N70" s="25">
        <v>6</v>
      </c>
      <c r="O70" s="22">
        <v>72</v>
      </c>
      <c r="P70" s="22">
        <v>85</v>
      </c>
      <c r="Q70" s="22">
        <v>82</v>
      </c>
      <c r="R70" s="22">
        <v>84</v>
      </c>
      <c r="S70" s="22">
        <v>80</v>
      </c>
      <c r="T70" s="22">
        <v>88</v>
      </c>
      <c r="U70" s="22">
        <f t="shared" si="3"/>
        <v>491</v>
      </c>
      <c r="V70" s="22">
        <v>2</v>
      </c>
      <c r="W70" s="22">
        <f t="shared" si="4"/>
        <v>990</v>
      </c>
      <c r="X70" s="22">
        <f t="shared" si="5"/>
        <v>8</v>
      </c>
      <c r="Y70" s="25"/>
      <c r="Z70" s="25"/>
      <c r="AA70" s="25"/>
      <c r="AB70" s="25"/>
    </row>
    <row r="71" spans="1:28" ht="15.6" x14ac:dyDescent="0.3">
      <c r="A71" s="25">
        <v>54</v>
      </c>
      <c r="B71" s="25">
        <v>484127</v>
      </c>
      <c r="C71" t="s">
        <v>219</v>
      </c>
      <c r="D71" t="s">
        <v>464</v>
      </c>
      <c r="E71" s="25" t="s">
        <v>182</v>
      </c>
      <c r="F71" s="25" t="s">
        <v>74</v>
      </c>
      <c r="G71" s="25">
        <v>81</v>
      </c>
      <c r="H71" s="25">
        <v>87</v>
      </c>
      <c r="I71" s="25">
        <v>79</v>
      </c>
      <c r="J71" s="25">
        <v>79</v>
      </c>
      <c r="K71" s="25">
        <v>84</v>
      </c>
      <c r="L71" s="25">
        <v>89</v>
      </c>
      <c r="M71" s="25">
        <v>499</v>
      </c>
      <c r="N71" s="25">
        <v>5</v>
      </c>
      <c r="O71" s="22">
        <v>80</v>
      </c>
      <c r="P71" s="22">
        <v>78</v>
      </c>
      <c r="Q71" s="22">
        <v>86</v>
      </c>
      <c r="R71" s="22">
        <v>73</v>
      </c>
      <c r="S71" s="22">
        <v>78</v>
      </c>
      <c r="T71" s="22">
        <v>80</v>
      </c>
      <c r="U71" s="22">
        <f t="shared" si="3"/>
        <v>475</v>
      </c>
      <c r="V71" s="22">
        <v>4</v>
      </c>
      <c r="W71" s="22">
        <f t="shared" si="4"/>
        <v>974</v>
      </c>
      <c r="X71" s="22">
        <f t="shared" si="5"/>
        <v>9</v>
      </c>
      <c r="Y71" s="25"/>
      <c r="Z71" s="25"/>
      <c r="AA71" s="25"/>
      <c r="AB71" s="25"/>
    </row>
    <row r="72" spans="1:28" ht="15.6" x14ac:dyDescent="0.3">
      <c r="A72" s="25">
        <v>55</v>
      </c>
      <c r="B72" s="25">
        <v>427479</v>
      </c>
      <c r="C72" t="s">
        <v>514</v>
      </c>
      <c r="D72" t="s">
        <v>513</v>
      </c>
      <c r="E72" s="25" t="s">
        <v>181</v>
      </c>
      <c r="F72" s="25" t="s">
        <v>20</v>
      </c>
      <c r="G72" s="25">
        <v>80</v>
      </c>
      <c r="H72" s="25">
        <v>79</v>
      </c>
      <c r="I72" s="25">
        <v>84</v>
      </c>
      <c r="J72" s="25">
        <v>87</v>
      </c>
      <c r="K72" s="25">
        <v>86</v>
      </c>
      <c r="L72" s="25">
        <v>83</v>
      </c>
      <c r="M72" s="25">
        <v>499</v>
      </c>
      <c r="N72" s="25">
        <v>4</v>
      </c>
      <c r="O72" s="22">
        <v>86</v>
      </c>
      <c r="P72" s="22">
        <v>91</v>
      </c>
      <c r="Q72" s="22">
        <v>83</v>
      </c>
      <c r="R72" s="22">
        <v>86</v>
      </c>
      <c r="S72" s="22">
        <v>80</v>
      </c>
      <c r="T72" s="22">
        <v>81</v>
      </c>
      <c r="U72" s="22">
        <f t="shared" si="3"/>
        <v>507</v>
      </c>
      <c r="V72" s="22">
        <v>6</v>
      </c>
      <c r="W72" s="22">
        <f t="shared" si="4"/>
        <v>1006</v>
      </c>
      <c r="X72" s="22">
        <f t="shared" si="5"/>
        <v>10</v>
      </c>
      <c r="Y72" s="25"/>
      <c r="Z72" s="25"/>
      <c r="AA72" s="25"/>
      <c r="AB72" s="25"/>
    </row>
    <row r="73" spans="1:28" ht="15.6" x14ac:dyDescent="0.3">
      <c r="A73" s="25">
        <v>56</v>
      </c>
      <c r="B73" s="25">
        <v>493554</v>
      </c>
      <c r="C73" t="s">
        <v>317</v>
      </c>
      <c r="D73" t="s">
        <v>421</v>
      </c>
      <c r="E73" s="25" t="s">
        <v>183</v>
      </c>
      <c r="F73" s="25" t="s">
        <v>74</v>
      </c>
      <c r="G73" s="25">
        <v>82</v>
      </c>
      <c r="H73" s="25">
        <v>83</v>
      </c>
      <c r="I73" s="25">
        <v>83</v>
      </c>
      <c r="J73" s="25">
        <v>84</v>
      </c>
      <c r="K73" s="25">
        <v>88</v>
      </c>
      <c r="L73" s="25">
        <v>78</v>
      </c>
      <c r="M73" s="25">
        <v>498</v>
      </c>
      <c r="N73" s="25">
        <v>4</v>
      </c>
      <c r="O73" s="22">
        <v>88</v>
      </c>
      <c r="P73" s="22">
        <v>83</v>
      </c>
      <c r="Q73" s="22">
        <v>84</v>
      </c>
      <c r="R73" s="22">
        <v>85</v>
      </c>
      <c r="S73" s="22">
        <v>81</v>
      </c>
      <c r="T73" s="22">
        <v>82</v>
      </c>
      <c r="U73" s="22">
        <f t="shared" si="3"/>
        <v>503</v>
      </c>
      <c r="V73" s="22">
        <v>3</v>
      </c>
      <c r="W73" s="22">
        <f t="shared" si="4"/>
        <v>1001</v>
      </c>
      <c r="X73" s="22">
        <f t="shared" si="5"/>
        <v>7</v>
      </c>
      <c r="Y73" s="25"/>
      <c r="Z73" s="25"/>
      <c r="AA73" s="25"/>
      <c r="AB73" s="25"/>
    </row>
    <row r="74" spans="1:28" ht="15.6" x14ac:dyDescent="0.3">
      <c r="A74" s="25">
        <v>57</v>
      </c>
      <c r="B74" s="25">
        <v>493628</v>
      </c>
      <c r="C74" t="s">
        <v>336</v>
      </c>
      <c r="D74" t="s">
        <v>1640</v>
      </c>
      <c r="E74" s="25" t="s">
        <v>182</v>
      </c>
      <c r="F74" s="25" t="s">
        <v>8</v>
      </c>
      <c r="G74" s="25">
        <v>83</v>
      </c>
      <c r="H74" s="25">
        <v>82</v>
      </c>
      <c r="I74" s="25">
        <v>80</v>
      </c>
      <c r="J74" s="25">
        <v>84</v>
      </c>
      <c r="K74" s="25">
        <v>84</v>
      </c>
      <c r="L74" s="25">
        <v>84</v>
      </c>
      <c r="M74" s="25">
        <v>497</v>
      </c>
      <c r="N74" s="25">
        <v>4</v>
      </c>
      <c r="O74" s="22">
        <v>78</v>
      </c>
      <c r="P74" s="22">
        <v>75</v>
      </c>
      <c r="Q74" s="22">
        <v>82</v>
      </c>
      <c r="R74" s="22">
        <v>86</v>
      </c>
      <c r="S74" s="22">
        <v>83</v>
      </c>
      <c r="T74" s="22">
        <v>84</v>
      </c>
      <c r="U74" s="22">
        <f t="shared" si="3"/>
        <v>488</v>
      </c>
      <c r="V74" s="22">
        <v>3</v>
      </c>
      <c r="W74" s="22">
        <f t="shared" si="4"/>
        <v>985</v>
      </c>
      <c r="X74" s="22">
        <f t="shared" si="5"/>
        <v>7</v>
      </c>
      <c r="Y74" s="25"/>
      <c r="Z74" s="25"/>
      <c r="AA74" s="25"/>
      <c r="AB74" s="25"/>
    </row>
    <row r="75" spans="1:28" ht="15.6" x14ac:dyDescent="0.3">
      <c r="A75" s="25">
        <v>58</v>
      </c>
      <c r="B75" s="25">
        <v>493544</v>
      </c>
      <c r="C75" t="s">
        <v>306</v>
      </c>
      <c r="D75" t="s">
        <v>1657</v>
      </c>
      <c r="E75" s="25" t="s">
        <v>182</v>
      </c>
      <c r="F75" s="25" t="s">
        <v>20</v>
      </c>
      <c r="G75" s="25">
        <v>82</v>
      </c>
      <c r="H75" s="25">
        <v>77</v>
      </c>
      <c r="I75" s="25">
        <v>86</v>
      </c>
      <c r="J75" s="25">
        <v>79</v>
      </c>
      <c r="K75" s="25">
        <v>83</v>
      </c>
      <c r="L75" s="25">
        <v>85</v>
      </c>
      <c r="M75" s="25">
        <v>492</v>
      </c>
      <c r="N75" s="25">
        <v>4</v>
      </c>
      <c r="O75" s="22">
        <v>81</v>
      </c>
      <c r="P75" s="22">
        <v>77</v>
      </c>
      <c r="Q75" s="22">
        <v>79</v>
      </c>
      <c r="R75" s="22">
        <v>78</v>
      </c>
      <c r="S75" s="22">
        <v>82</v>
      </c>
      <c r="T75" s="22">
        <v>74</v>
      </c>
      <c r="U75" s="22">
        <f t="shared" si="3"/>
        <v>471</v>
      </c>
      <c r="V75" s="22">
        <v>3</v>
      </c>
      <c r="W75" s="22">
        <f t="shared" si="4"/>
        <v>963</v>
      </c>
      <c r="X75" s="22">
        <f t="shared" si="5"/>
        <v>7</v>
      </c>
      <c r="Y75" s="25"/>
      <c r="Z75" s="25"/>
      <c r="AA75" s="25"/>
      <c r="AB75" s="25"/>
    </row>
    <row r="76" spans="1:28" ht="15.6" x14ac:dyDescent="0.3">
      <c r="A76" s="25">
        <v>59</v>
      </c>
      <c r="B76" s="25">
        <v>480776</v>
      </c>
      <c r="C76" t="s">
        <v>1658</v>
      </c>
      <c r="D76" t="s">
        <v>1659</v>
      </c>
      <c r="E76" s="25" t="s">
        <v>183</v>
      </c>
      <c r="F76" s="25" t="s">
        <v>73</v>
      </c>
      <c r="G76" s="25">
        <v>83</v>
      </c>
      <c r="H76" s="25">
        <v>80</v>
      </c>
      <c r="I76" s="25">
        <v>87</v>
      </c>
      <c r="J76" s="25">
        <v>85</v>
      </c>
      <c r="K76" s="25">
        <v>77</v>
      </c>
      <c r="L76" s="25">
        <v>79</v>
      </c>
      <c r="M76" s="25">
        <v>491</v>
      </c>
      <c r="N76" s="25">
        <v>2</v>
      </c>
      <c r="O76" s="22">
        <v>82</v>
      </c>
      <c r="P76" s="22">
        <v>87</v>
      </c>
      <c r="Q76" s="22">
        <v>79</v>
      </c>
      <c r="R76" s="22">
        <v>80</v>
      </c>
      <c r="S76" s="22">
        <v>83</v>
      </c>
      <c r="T76" s="22">
        <v>82</v>
      </c>
      <c r="U76" s="22">
        <f t="shared" si="3"/>
        <v>493</v>
      </c>
      <c r="V76" s="22">
        <v>1</v>
      </c>
      <c r="W76" s="22">
        <f t="shared" si="4"/>
        <v>984</v>
      </c>
      <c r="X76" s="22">
        <f t="shared" si="5"/>
        <v>3</v>
      </c>
      <c r="Y76" s="25"/>
      <c r="Z76" s="25"/>
      <c r="AA76" s="25"/>
      <c r="AB76" s="25"/>
    </row>
    <row r="77" spans="1:28" ht="15.6" x14ac:dyDescent="0.3">
      <c r="A77" s="25">
        <v>60</v>
      </c>
      <c r="B77" s="25">
        <v>493694</v>
      </c>
      <c r="C77" t="s">
        <v>1660</v>
      </c>
      <c r="D77" t="s">
        <v>1661</v>
      </c>
      <c r="E77" s="25" t="s">
        <v>183</v>
      </c>
      <c r="F77" s="25" t="s">
        <v>12</v>
      </c>
      <c r="G77" s="25">
        <v>86</v>
      </c>
      <c r="H77" s="25">
        <v>78</v>
      </c>
      <c r="I77" s="25">
        <v>83</v>
      </c>
      <c r="J77" s="25">
        <v>80</v>
      </c>
      <c r="K77" s="25">
        <v>77</v>
      </c>
      <c r="L77" s="25">
        <v>85</v>
      </c>
      <c r="M77" s="25">
        <v>489</v>
      </c>
      <c r="N77" s="25">
        <v>4</v>
      </c>
      <c r="O77" s="22">
        <v>70</v>
      </c>
      <c r="P77" s="22">
        <v>80</v>
      </c>
      <c r="Q77" s="22">
        <v>86</v>
      </c>
      <c r="R77" s="22">
        <v>84</v>
      </c>
      <c r="S77" s="22">
        <v>83</v>
      </c>
      <c r="T77" s="22">
        <v>83</v>
      </c>
      <c r="U77" s="22">
        <f t="shared" si="3"/>
        <v>486</v>
      </c>
      <c r="V77" s="22">
        <v>4</v>
      </c>
      <c r="W77" s="22">
        <f t="shared" si="4"/>
        <v>975</v>
      </c>
      <c r="X77" s="22">
        <f t="shared" si="5"/>
        <v>8</v>
      </c>
      <c r="Y77" s="25"/>
      <c r="Z77" s="25"/>
      <c r="AA77" s="25"/>
      <c r="AB77" s="25"/>
    </row>
    <row r="78" spans="1:28" ht="15.6" x14ac:dyDescent="0.3">
      <c r="A78" s="25">
        <v>61</v>
      </c>
      <c r="B78" s="25">
        <v>493521</v>
      </c>
      <c r="C78" t="s">
        <v>229</v>
      </c>
      <c r="D78" t="s">
        <v>1662</v>
      </c>
      <c r="E78" s="25" t="s">
        <v>181</v>
      </c>
      <c r="F78" s="25" t="s">
        <v>1663</v>
      </c>
      <c r="G78" s="25">
        <v>91</v>
      </c>
      <c r="H78" s="25">
        <v>81</v>
      </c>
      <c r="I78" s="25">
        <v>80</v>
      </c>
      <c r="J78" s="25">
        <v>71</v>
      </c>
      <c r="K78" s="25">
        <v>81</v>
      </c>
      <c r="L78" s="25">
        <v>82</v>
      </c>
      <c r="M78" s="25">
        <v>486</v>
      </c>
      <c r="N78" s="25">
        <v>2</v>
      </c>
      <c r="O78" s="22">
        <v>70</v>
      </c>
      <c r="P78" s="22">
        <v>83</v>
      </c>
      <c r="Q78" s="22">
        <v>70</v>
      </c>
      <c r="R78" s="22">
        <v>71</v>
      </c>
      <c r="S78" s="22">
        <v>77</v>
      </c>
      <c r="T78" s="22">
        <v>80</v>
      </c>
      <c r="U78" s="22">
        <f t="shared" si="3"/>
        <v>451</v>
      </c>
      <c r="V78" s="22">
        <v>3</v>
      </c>
      <c r="W78" s="22">
        <f t="shared" si="4"/>
        <v>937</v>
      </c>
      <c r="X78" s="22">
        <f t="shared" si="5"/>
        <v>5</v>
      </c>
      <c r="Y78" s="25"/>
      <c r="Z78" s="25"/>
      <c r="AA78" s="25"/>
      <c r="AB78" s="25"/>
    </row>
    <row r="79" spans="1:28" ht="15.6" x14ac:dyDescent="0.3">
      <c r="A79" s="25">
        <v>62</v>
      </c>
      <c r="B79" s="25">
        <v>404409</v>
      </c>
      <c r="C79" t="s">
        <v>209</v>
      </c>
      <c r="D79" t="s">
        <v>1664</v>
      </c>
      <c r="E79" s="25" t="s">
        <v>183</v>
      </c>
      <c r="F79" s="25" t="s">
        <v>69</v>
      </c>
      <c r="G79" s="25">
        <v>80</v>
      </c>
      <c r="H79" s="25">
        <v>82</v>
      </c>
      <c r="I79" s="25">
        <v>84</v>
      </c>
      <c r="J79" s="25">
        <v>79</v>
      </c>
      <c r="K79" s="25">
        <v>82</v>
      </c>
      <c r="L79" s="25">
        <v>79</v>
      </c>
      <c r="M79" s="25">
        <v>486</v>
      </c>
      <c r="N79" s="25">
        <v>2</v>
      </c>
      <c r="O79" s="22">
        <v>84</v>
      </c>
      <c r="P79" s="22">
        <v>82</v>
      </c>
      <c r="Q79" s="22">
        <v>79</v>
      </c>
      <c r="R79" s="22">
        <v>69</v>
      </c>
      <c r="S79" s="22">
        <v>81</v>
      </c>
      <c r="T79" s="22">
        <v>82</v>
      </c>
      <c r="U79" s="22">
        <f t="shared" si="3"/>
        <v>477</v>
      </c>
      <c r="V79" s="22">
        <v>2</v>
      </c>
      <c r="W79" s="22">
        <f t="shared" si="4"/>
        <v>963</v>
      </c>
      <c r="X79" s="22">
        <f t="shared" si="5"/>
        <v>4</v>
      </c>
      <c r="Y79" s="25"/>
      <c r="Z79" s="25"/>
      <c r="AA79" s="25"/>
      <c r="AB79" s="25"/>
    </row>
    <row r="80" spans="1:28" ht="15.6" x14ac:dyDescent="0.3">
      <c r="A80" s="25">
        <v>63</v>
      </c>
      <c r="B80" s="25">
        <v>493617</v>
      </c>
      <c r="C80" t="s">
        <v>304</v>
      </c>
      <c r="D80" t="s">
        <v>1570</v>
      </c>
      <c r="E80" s="25" t="s">
        <v>183</v>
      </c>
      <c r="F80" s="25" t="s">
        <v>73</v>
      </c>
      <c r="G80" s="25">
        <v>78</v>
      </c>
      <c r="H80" s="25">
        <v>86</v>
      </c>
      <c r="I80" s="25">
        <v>83</v>
      </c>
      <c r="J80" s="25">
        <v>78</v>
      </c>
      <c r="K80" s="25">
        <v>79</v>
      </c>
      <c r="L80" s="25">
        <v>82</v>
      </c>
      <c r="M80" s="25">
        <v>486</v>
      </c>
      <c r="N80" s="25">
        <v>2</v>
      </c>
      <c r="O80" s="22">
        <v>73</v>
      </c>
      <c r="P80" s="22">
        <v>85</v>
      </c>
      <c r="Q80" s="22">
        <v>72</v>
      </c>
      <c r="R80" s="22">
        <v>75</v>
      </c>
      <c r="S80" s="22">
        <v>79</v>
      </c>
      <c r="T80" s="22">
        <v>80</v>
      </c>
      <c r="U80" s="22">
        <f t="shared" si="3"/>
        <v>464</v>
      </c>
      <c r="V80" s="22">
        <v>2</v>
      </c>
      <c r="W80" s="22">
        <f t="shared" si="4"/>
        <v>950</v>
      </c>
      <c r="X80" s="22">
        <f t="shared" si="5"/>
        <v>4</v>
      </c>
      <c r="Y80" s="25"/>
      <c r="Z80" s="25"/>
      <c r="AA80" s="25"/>
      <c r="AB80" s="25"/>
    </row>
    <row r="81" spans="1:28" ht="15.6" x14ac:dyDescent="0.3">
      <c r="A81" s="25">
        <v>64</v>
      </c>
      <c r="B81" s="25">
        <v>467031</v>
      </c>
      <c r="C81" t="s">
        <v>333</v>
      </c>
      <c r="D81" t="s">
        <v>1665</v>
      </c>
      <c r="E81" s="25" t="s">
        <v>182</v>
      </c>
      <c r="F81" s="25" t="s">
        <v>114</v>
      </c>
      <c r="G81" s="25">
        <v>82</v>
      </c>
      <c r="H81" s="25">
        <v>82</v>
      </c>
      <c r="I81" s="25">
        <v>82</v>
      </c>
      <c r="J81" s="25">
        <v>80</v>
      </c>
      <c r="K81" s="25">
        <v>80</v>
      </c>
      <c r="L81" s="25">
        <v>78</v>
      </c>
      <c r="M81" s="25">
        <v>484</v>
      </c>
      <c r="N81" s="25">
        <v>2</v>
      </c>
      <c r="O81" s="22">
        <v>82</v>
      </c>
      <c r="P81" s="22">
        <v>72</v>
      </c>
      <c r="Q81" s="22">
        <v>82</v>
      </c>
      <c r="R81" s="22">
        <v>75</v>
      </c>
      <c r="S81" s="22">
        <v>73</v>
      </c>
      <c r="T81" s="22">
        <v>69</v>
      </c>
      <c r="U81" s="22">
        <f t="shared" si="3"/>
        <v>453</v>
      </c>
      <c r="V81" s="22">
        <v>3</v>
      </c>
      <c r="W81" s="22">
        <f t="shared" si="4"/>
        <v>937</v>
      </c>
      <c r="X81" s="22">
        <f t="shared" si="5"/>
        <v>5</v>
      </c>
      <c r="Y81" s="25"/>
      <c r="Z81" s="25"/>
      <c r="AA81" s="25"/>
      <c r="AB81" s="25"/>
    </row>
    <row r="82" spans="1:28" ht="15.6" x14ac:dyDescent="0.3">
      <c r="A82" s="25">
        <v>65</v>
      </c>
      <c r="B82" s="25">
        <v>457998</v>
      </c>
      <c r="C82" t="s">
        <v>275</v>
      </c>
      <c r="D82" t="s">
        <v>1666</v>
      </c>
      <c r="E82" s="25" t="s">
        <v>182</v>
      </c>
      <c r="F82" s="25" t="s">
        <v>20</v>
      </c>
      <c r="G82" s="25">
        <v>68</v>
      </c>
      <c r="H82" s="25">
        <v>89</v>
      </c>
      <c r="I82" s="25">
        <v>84</v>
      </c>
      <c r="J82" s="25">
        <v>79</v>
      </c>
      <c r="K82" s="25">
        <v>78</v>
      </c>
      <c r="L82" s="25">
        <v>86</v>
      </c>
      <c r="M82" s="25">
        <v>484</v>
      </c>
      <c r="N82" s="25">
        <v>2</v>
      </c>
      <c r="O82" s="22">
        <v>67</v>
      </c>
      <c r="P82" s="22">
        <v>90</v>
      </c>
      <c r="Q82" s="22">
        <v>73</v>
      </c>
      <c r="R82" s="22">
        <v>81</v>
      </c>
      <c r="S82" s="22">
        <v>73</v>
      </c>
      <c r="T82" s="22">
        <v>75</v>
      </c>
      <c r="U82" s="22">
        <f t="shared" ref="U82:U92" si="6">SUM(O82:T82)</f>
        <v>459</v>
      </c>
      <c r="V82" s="22">
        <v>3</v>
      </c>
      <c r="W82" s="22">
        <f t="shared" ref="W82:W92" si="7">U82+M82</f>
        <v>943</v>
      </c>
      <c r="X82" s="22">
        <f t="shared" ref="X82:X92" si="8">V82+N82</f>
        <v>5</v>
      </c>
      <c r="Y82" s="25"/>
      <c r="Z82" s="25"/>
      <c r="AA82" s="25"/>
      <c r="AB82" s="25"/>
    </row>
    <row r="83" spans="1:28" ht="15.6" x14ac:dyDescent="0.3">
      <c r="A83" s="25">
        <v>66</v>
      </c>
      <c r="B83" s="25">
        <v>385685</v>
      </c>
      <c r="C83" t="s">
        <v>1667</v>
      </c>
      <c r="D83" t="s">
        <v>623</v>
      </c>
      <c r="E83" s="25" t="s">
        <v>182</v>
      </c>
      <c r="F83" s="25" t="s">
        <v>27</v>
      </c>
      <c r="G83" s="25">
        <v>85</v>
      </c>
      <c r="H83" s="25">
        <v>74</v>
      </c>
      <c r="I83" s="25">
        <v>87</v>
      </c>
      <c r="J83" s="25">
        <v>84</v>
      </c>
      <c r="K83" s="25">
        <v>76</v>
      </c>
      <c r="L83" s="25">
        <v>76</v>
      </c>
      <c r="M83" s="25">
        <v>482</v>
      </c>
      <c r="N83" s="25">
        <v>6</v>
      </c>
      <c r="O83" s="22">
        <v>77</v>
      </c>
      <c r="P83" s="22">
        <v>83</v>
      </c>
      <c r="Q83" s="22">
        <v>79</v>
      </c>
      <c r="R83" s="22">
        <v>78</v>
      </c>
      <c r="S83" s="22">
        <v>78</v>
      </c>
      <c r="T83" s="22">
        <v>74</v>
      </c>
      <c r="U83" s="22">
        <f t="shared" si="6"/>
        <v>469</v>
      </c>
      <c r="V83" s="22">
        <v>1</v>
      </c>
      <c r="W83" s="22">
        <f t="shared" si="7"/>
        <v>951</v>
      </c>
      <c r="X83" s="22">
        <f t="shared" si="8"/>
        <v>7</v>
      </c>
      <c r="Y83" s="25"/>
      <c r="Z83" s="25"/>
      <c r="AA83" s="25"/>
      <c r="AB83" s="25"/>
    </row>
    <row r="84" spans="1:28" ht="15.6" x14ac:dyDescent="0.3">
      <c r="A84" s="25">
        <v>67</v>
      </c>
      <c r="B84" s="25">
        <v>381252</v>
      </c>
      <c r="C84" t="s">
        <v>753</v>
      </c>
      <c r="D84" t="s">
        <v>1668</v>
      </c>
      <c r="E84" s="25" t="s">
        <v>182</v>
      </c>
      <c r="F84" s="25" t="s">
        <v>69</v>
      </c>
      <c r="G84" s="25">
        <v>79</v>
      </c>
      <c r="H84" s="25">
        <v>82</v>
      </c>
      <c r="I84" s="25">
        <v>73</v>
      </c>
      <c r="J84" s="25">
        <v>81</v>
      </c>
      <c r="K84" s="25">
        <v>84</v>
      </c>
      <c r="L84" s="25">
        <v>79</v>
      </c>
      <c r="M84" s="25">
        <v>478</v>
      </c>
      <c r="N84" s="25">
        <v>0</v>
      </c>
      <c r="O84" s="22">
        <v>73</v>
      </c>
      <c r="P84" s="22">
        <v>75</v>
      </c>
      <c r="Q84" s="22">
        <v>71</v>
      </c>
      <c r="R84" s="22">
        <v>74</v>
      </c>
      <c r="S84" s="22">
        <v>81</v>
      </c>
      <c r="T84" s="22">
        <v>81</v>
      </c>
      <c r="U84" s="22">
        <f t="shared" si="6"/>
        <v>455</v>
      </c>
      <c r="V84" s="22">
        <v>0</v>
      </c>
      <c r="W84" s="22">
        <f t="shared" si="7"/>
        <v>933</v>
      </c>
      <c r="X84" s="22">
        <f t="shared" si="8"/>
        <v>0</v>
      </c>
      <c r="Y84" s="25"/>
      <c r="Z84" s="25"/>
      <c r="AA84" s="25"/>
      <c r="AB84" s="25"/>
    </row>
    <row r="85" spans="1:28" ht="15.6" x14ac:dyDescent="0.3">
      <c r="A85" s="25">
        <v>68</v>
      </c>
      <c r="B85" s="25">
        <v>413590</v>
      </c>
      <c r="C85" t="s">
        <v>331</v>
      </c>
      <c r="D85" t="s">
        <v>1669</v>
      </c>
      <c r="E85" s="25" t="s">
        <v>183</v>
      </c>
      <c r="F85" s="25" t="s">
        <v>18</v>
      </c>
      <c r="G85" s="25">
        <v>82</v>
      </c>
      <c r="H85" s="25">
        <v>72</v>
      </c>
      <c r="I85" s="25">
        <v>82</v>
      </c>
      <c r="J85" s="25">
        <v>84</v>
      </c>
      <c r="K85" s="25">
        <v>85</v>
      </c>
      <c r="L85" s="25">
        <v>71</v>
      </c>
      <c r="M85" s="25">
        <v>476</v>
      </c>
      <c r="N85" s="25">
        <v>1</v>
      </c>
      <c r="O85" s="22">
        <v>84</v>
      </c>
      <c r="P85" s="22">
        <v>74</v>
      </c>
      <c r="Q85" s="22">
        <v>79</v>
      </c>
      <c r="R85" s="22">
        <v>73</v>
      </c>
      <c r="S85" s="22">
        <v>76</v>
      </c>
      <c r="T85" s="22">
        <v>70</v>
      </c>
      <c r="U85" s="22">
        <f t="shared" si="6"/>
        <v>456</v>
      </c>
      <c r="V85" s="22">
        <v>1</v>
      </c>
      <c r="W85" s="22">
        <f t="shared" si="7"/>
        <v>932</v>
      </c>
      <c r="X85" s="22">
        <f t="shared" si="8"/>
        <v>2</v>
      </c>
      <c r="Y85" s="25"/>
      <c r="Z85" s="25"/>
      <c r="AA85" s="25"/>
      <c r="AB85" s="25"/>
    </row>
    <row r="86" spans="1:28" ht="15.6" x14ac:dyDescent="0.3">
      <c r="A86" s="25">
        <v>69</v>
      </c>
      <c r="B86" s="25">
        <v>487563</v>
      </c>
      <c r="C86" t="s">
        <v>206</v>
      </c>
      <c r="D86" t="s">
        <v>465</v>
      </c>
      <c r="E86" s="25" t="s">
        <v>183</v>
      </c>
      <c r="F86" s="25" t="s">
        <v>233</v>
      </c>
      <c r="G86" s="25">
        <v>81</v>
      </c>
      <c r="H86" s="25">
        <v>85</v>
      </c>
      <c r="I86" s="25">
        <v>75</v>
      </c>
      <c r="J86" s="25">
        <v>72</v>
      </c>
      <c r="K86" s="25">
        <v>80</v>
      </c>
      <c r="L86" s="25">
        <v>74</v>
      </c>
      <c r="M86" s="25">
        <v>467</v>
      </c>
      <c r="N86" s="25">
        <v>2</v>
      </c>
      <c r="O86" s="22">
        <v>76</v>
      </c>
      <c r="P86" s="22">
        <v>69</v>
      </c>
      <c r="Q86" s="22">
        <v>82</v>
      </c>
      <c r="R86" s="22">
        <v>75</v>
      </c>
      <c r="S86" s="22">
        <v>73</v>
      </c>
      <c r="T86" s="22">
        <v>78</v>
      </c>
      <c r="U86" s="22">
        <f t="shared" si="6"/>
        <v>453</v>
      </c>
      <c r="V86" s="22">
        <v>0</v>
      </c>
      <c r="W86" s="22">
        <f t="shared" si="7"/>
        <v>920</v>
      </c>
      <c r="X86" s="22">
        <f t="shared" si="8"/>
        <v>2</v>
      </c>
      <c r="Y86" s="25"/>
      <c r="Z86" s="25"/>
      <c r="AA86" s="25"/>
      <c r="AB86" s="25"/>
    </row>
    <row r="87" spans="1:28" ht="15.6" x14ac:dyDescent="0.3">
      <c r="A87" s="25">
        <v>70</v>
      </c>
      <c r="B87" s="25">
        <v>493734</v>
      </c>
      <c r="C87" t="s">
        <v>224</v>
      </c>
      <c r="D87" t="s">
        <v>1670</v>
      </c>
      <c r="E87" s="25" t="s">
        <v>182</v>
      </c>
      <c r="F87" s="25" t="s">
        <v>66</v>
      </c>
      <c r="G87" s="25">
        <v>81</v>
      </c>
      <c r="H87" s="25">
        <v>74</v>
      </c>
      <c r="I87" s="25">
        <v>74</v>
      </c>
      <c r="J87" s="25">
        <v>85</v>
      </c>
      <c r="K87" s="25">
        <v>75</v>
      </c>
      <c r="L87" s="25">
        <v>77</v>
      </c>
      <c r="M87" s="25">
        <v>466</v>
      </c>
      <c r="N87" s="25">
        <v>4</v>
      </c>
      <c r="O87" s="22">
        <v>65</v>
      </c>
      <c r="P87" s="22">
        <v>75</v>
      </c>
      <c r="Q87" s="22">
        <v>85</v>
      </c>
      <c r="R87" s="22">
        <v>80</v>
      </c>
      <c r="S87" s="22">
        <v>65</v>
      </c>
      <c r="T87" s="22">
        <v>59</v>
      </c>
      <c r="U87" s="22">
        <f t="shared" si="6"/>
        <v>429</v>
      </c>
      <c r="V87" s="22">
        <v>3</v>
      </c>
      <c r="W87" s="22">
        <f t="shared" si="7"/>
        <v>895</v>
      </c>
      <c r="X87" s="22">
        <f t="shared" si="8"/>
        <v>7</v>
      </c>
      <c r="Y87" s="25"/>
      <c r="Z87" s="25"/>
      <c r="AA87" s="25"/>
      <c r="AB87" s="25"/>
    </row>
    <row r="88" spans="1:28" ht="15.6" x14ac:dyDescent="0.3">
      <c r="A88" s="25">
        <v>71</v>
      </c>
      <c r="B88" s="25">
        <v>435583</v>
      </c>
      <c r="C88" t="s">
        <v>1671</v>
      </c>
      <c r="D88" t="s">
        <v>1672</v>
      </c>
      <c r="E88" s="25" t="s">
        <v>183</v>
      </c>
      <c r="F88" s="25" t="s">
        <v>69</v>
      </c>
      <c r="G88" s="25">
        <v>78</v>
      </c>
      <c r="H88" s="25">
        <v>78</v>
      </c>
      <c r="I88" s="25">
        <v>79</v>
      </c>
      <c r="J88" s="25">
        <v>78</v>
      </c>
      <c r="K88" s="25">
        <v>78</v>
      </c>
      <c r="L88" s="25">
        <v>73</v>
      </c>
      <c r="M88" s="25">
        <v>464</v>
      </c>
      <c r="N88" s="25">
        <v>2</v>
      </c>
      <c r="O88" s="22">
        <v>86</v>
      </c>
      <c r="P88" s="22">
        <v>73</v>
      </c>
      <c r="Q88" s="22">
        <v>71</v>
      </c>
      <c r="R88" s="22">
        <v>71</v>
      </c>
      <c r="S88" s="22">
        <v>76</v>
      </c>
      <c r="T88" s="22">
        <v>75</v>
      </c>
      <c r="U88" s="22">
        <f t="shared" si="6"/>
        <v>452</v>
      </c>
      <c r="V88" s="22">
        <v>4</v>
      </c>
      <c r="W88" s="22">
        <f t="shared" si="7"/>
        <v>916</v>
      </c>
      <c r="X88" s="22">
        <f t="shared" si="8"/>
        <v>6</v>
      </c>
      <c r="Y88" s="25"/>
      <c r="Z88" s="25"/>
      <c r="AA88" s="25"/>
      <c r="AB88" s="25"/>
    </row>
    <row r="89" spans="1:28" ht="15.6" x14ac:dyDescent="0.3">
      <c r="A89" s="25">
        <v>72</v>
      </c>
      <c r="B89" s="25">
        <v>493612</v>
      </c>
      <c r="C89" t="s">
        <v>1673</v>
      </c>
      <c r="D89" t="s">
        <v>519</v>
      </c>
      <c r="E89" s="25" t="s">
        <v>183</v>
      </c>
      <c r="F89" s="25" t="s">
        <v>114</v>
      </c>
      <c r="G89" s="25">
        <v>78</v>
      </c>
      <c r="H89" s="25">
        <v>72</v>
      </c>
      <c r="I89" s="25">
        <v>85</v>
      </c>
      <c r="J89" s="25">
        <v>77</v>
      </c>
      <c r="K89" s="25">
        <v>77</v>
      </c>
      <c r="L89" s="25">
        <v>75</v>
      </c>
      <c r="M89" s="25">
        <v>464</v>
      </c>
      <c r="N89" s="25">
        <v>1</v>
      </c>
      <c r="O89" s="22">
        <v>64</v>
      </c>
      <c r="P89" s="22">
        <v>83</v>
      </c>
      <c r="Q89" s="22">
        <v>78</v>
      </c>
      <c r="R89" s="22">
        <v>71</v>
      </c>
      <c r="S89" s="22">
        <v>75</v>
      </c>
      <c r="T89" s="22">
        <v>74</v>
      </c>
      <c r="U89" s="22">
        <f t="shared" si="6"/>
        <v>445</v>
      </c>
      <c r="V89" s="22">
        <v>1</v>
      </c>
      <c r="W89" s="22">
        <f t="shared" si="7"/>
        <v>909</v>
      </c>
      <c r="X89" s="22">
        <f t="shared" si="8"/>
        <v>2</v>
      </c>
      <c r="Y89" s="25"/>
      <c r="Z89" s="25"/>
      <c r="AA89" s="25"/>
      <c r="AB89" s="25"/>
    </row>
    <row r="90" spans="1:28" ht="15.6" x14ac:dyDescent="0.3">
      <c r="A90" s="25">
        <v>73</v>
      </c>
      <c r="B90" s="25">
        <v>490422</v>
      </c>
      <c r="C90" t="s">
        <v>1674</v>
      </c>
      <c r="D90" t="s">
        <v>1675</v>
      </c>
      <c r="E90" s="25" t="s">
        <v>181</v>
      </c>
      <c r="F90" s="25" t="s">
        <v>36</v>
      </c>
      <c r="G90" s="25">
        <v>76</v>
      </c>
      <c r="H90" s="25">
        <v>72</v>
      </c>
      <c r="I90" s="25">
        <v>76</v>
      </c>
      <c r="J90" s="25">
        <v>81</v>
      </c>
      <c r="K90" s="25">
        <v>79</v>
      </c>
      <c r="L90" s="25">
        <v>79</v>
      </c>
      <c r="M90" s="25">
        <v>463</v>
      </c>
      <c r="N90" s="25">
        <v>0</v>
      </c>
      <c r="O90" s="22">
        <v>68</v>
      </c>
      <c r="P90" s="22">
        <v>76</v>
      </c>
      <c r="Q90" s="22">
        <v>55</v>
      </c>
      <c r="R90" s="22">
        <v>72</v>
      </c>
      <c r="S90" s="22">
        <v>68</v>
      </c>
      <c r="T90" s="22">
        <v>77</v>
      </c>
      <c r="U90" s="22">
        <f t="shared" si="6"/>
        <v>416</v>
      </c>
      <c r="V90" s="22">
        <v>1</v>
      </c>
      <c r="W90" s="22">
        <f t="shared" si="7"/>
        <v>879</v>
      </c>
      <c r="X90" s="22">
        <f t="shared" si="8"/>
        <v>1</v>
      </c>
      <c r="Y90" s="25"/>
      <c r="Z90" s="25"/>
      <c r="AA90" s="25"/>
      <c r="AB90" s="25"/>
    </row>
    <row r="91" spans="1:28" ht="15.6" x14ac:dyDescent="0.3">
      <c r="A91" s="25">
        <v>74</v>
      </c>
      <c r="B91" s="25">
        <v>467097</v>
      </c>
      <c r="C91" t="s">
        <v>1676</v>
      </c>
      <c r="D91" t="s">
        <v>1677</v>
      </c>
      <c r="E91" s="25" t="s">
        <v>183</v>
      </c>
      <c r="F91" s="25" t="s">
        <v>114</v>
      </c>
      <c r="G91" s="25">
        <v>82</v>
      </c>
      <c r="H91" s="25">
        <v>75</v>
      </c>
      <c r="I91" s="25">
        <v>75</v>
      </c>
      <c r="J91" s="25">
        <v>72</v>
      </c>
      <c r="K91" s="25">
        <v>68</v>
      </c>
      <c r="L91" s="25">
        <v>88</v>
      </c>
      <c r="M91" s="25">
        <v>460</v>
      </c>
      <c r="N91" s="25">
        <v>4</v>
      </c>
      <c r="O91" s="22">
        <v>72</v>
      </c>
      <c r="P91" s="22">
        <v>76</v>
      </c>
      <c r="Q91" s="22">
        <v>78</v>
      </c>
      <c r="R91" s="22">
        <v>70</v>
      </c>
      <c r="S91" s="22">
        <v>71</v>
      </c>
      <c r="T91" s="22">
        <v>71</v>
      </c>
      <c r="U91" s="22">
        <f t="shared" si="6"/>
        <v>438</v>
      </c>
      <c r="V91" s="22">
        <v>2</v>
      </c>
      <c r="W91" s="22">
        <f t="shared" si="7"/>
        <v>898</v>
      </c>
      <c r="X91" s="22">
        <f t="shared" si="8"/>
        <v>6</v>
      </c>
      <c r="Y91" s="25"/>
      <c r="Z91" s="25"/>
      <c r="AA91" s="25"/>
      <c r="AB91" s="25"/>
    </row>
    <row r="92" spans="1:28" ht="15.6" x14ac:dyDescent="0.3">
      <c r="A92" s="25">
        <v>75</v>
      </c>
      <c r="B92" s="25">
        <v>493600</v>
      </c>
      <c r="C92" t="s">
        <v>1678</v>
      </c>
      <c r="D92" t="s">
        <v>1679</v>
      </c>
      <c r="E92" s="25" t="s">
        <v>181</v>
      </c>
      <c r="F92" s="25" t="s">
        <v>31</v>
      </c>
      <c r="G92" s="25">
        <v>70</v>
      </c>
      <c r="H92" s="25">
        <v>77</v>
      </c>
      <c r="I92" s="25">
        <v>79</v>
      </c>
      <c r="J92" s="25">
        <v>64</v>
      </c>
      <c r="K92" s="25">
        <v>85</v>
      </c>
      <c r="L92" s="25">
        <v>81</v>
      </c>
      <c r="M92" s="25">
        <v>456</v>
      </c>
      <c r="N92" s="25">
        <v>1</v>
      </c>
      <c r="O92" s="22"/>
      <c r="P92" s="22"/>
      <c r="Q92" s="22"/>
      <c r="R92" s="22"/>
      <c r="S92" s="22"/>
      <c r="T92" s="22"/>
      <c r="U92" s="22">
        <f t="shared" si="6"/>
        <v>0</v>
      </c>
      <c r="V92" s="22"/>
      <c r="W92" s="22">
        <f t="shared" si="7"/>
        <v>456</v>
      </c>
      <c r="X92" s="22">
        <f t="shared" si="8"/>
        <v>1</v>
      </c>
      <c r="Y92" s="25"/>
      <c r="Z92" s="25"/>
      <c r="AA92" s="25"/>
      <c r="AB92" s="25"/>
    </row>
    <row r="93" spans="1:28" x14ac:dyDescent="0.3">
      <c r="A93" s="25">
        <v>76</v>
      </c>
      <c r="B93" s="25">
        <v>493622</v>
      </c>
      <c r="C93" t="s">
        <v>212</v>
      </c>
      <c r="D93" t="s">
        <v>1680</v>
      </c>
      <c r="E93" s="25" t="s">
        <v>183</v>
      </c>
      <c r="F93" s="25" t="s">
        <v>10</v>
      </c>
      <c r="G93" s="25">
        <v>81</v>
      </c>
      <c r="H93" s="25">
        <v>71</v>
      </c>
      <c r="I93" s="25">
        <v>82</v>
      </c>
      <c r="J93" s="25">
        <v>78</v>
      </c>
      <c r="K93" s="25">
        <v>75</v>
      </c>
      <c r="L93" s="25">
        <v>65</v>
      </c>
      <c r="M93" s="25">
        <v>452</v>
      </c>
      <c r="N93" s="25">
        <v>0</v>
      </c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1:28" x14ac:dyDescent="0.3">
      <c r="A94" s="25">
        <v>77</v>
      </c>
      <c r="B94" s="25">
        <v>494252</v>
      </c>
      <c r="C94" t="s">
        <v>262</v>
      </c>
      <c r="D94" t="s">
        <v>1646</v>
      </c>
      <c r="E94" s="25" t="s">
        <v>183</v>
      </c>
      <c r="F94" s="25" t="s">
        <v>12</v>
      </c>
      <c r="G94" s="25">
        <v>76</v>
      </c>
      <c r="H94" s="25">
        <v>81</v>
      </c>
      <c r="I94" s="25">
        <v>72</v>
      </c>
      <c r="J94" s="25">
        <v>80</v>
      </c>
      <c r="K94" s="25">
        <v>74</v>
      </c>
      <c r="L94" s="25">
        <v>68</v>
      </c>
      <c r="M94" s="25">
        <v>451</v>
      </c>
      <c r="N94" s="25">
        <v>1</v>
      </c>
    </row>
    <row r="95" spans="1:28" x14ac:dyDescent="0.3">
      <c r="A95" s="25">
        <v>78</v>
      </c>
      <c r="B95" s="25">
        <v>488879</v>
      </c>
      <c r="C95" t="s">
        <v>1681</v>
      </c>
      <c r="D95" t="s">
        <v>388</v>
      </c>
      <c r="E95" s="25" t="s">
        <v>183</v>
      </c>
      <c r="F95" s="25" t="s">
        <v>74</v>
      </c>
      <c r="G95" s="25">
        <v>78</v>
      </c>
      <c r="H95" s="25">
        <v>77</v>
      </c>
      <c r="I95" s="25">
        <v>72</v>
      </c>
      <c r="J95" s="25">
        <v>71</v>
      </c>
      <c r="K95" s="25">
        <v>79</v>
      </c>
      <c r="L95" s="25">
        <v>67</v>
      </c>
      <c r="M95" s="25">
        <v>444</v>
      </c>
      <c r="N95" s="25">
        <v>3</v>
      </c>
    </row>
    <row r="96" spans="1:28" x14ac:dyDescent="0.3">
      <c r="A96" s="25">
        <v>79</v>
      </c>
      <c r="B96" s="25">
        <v>473183</v>
      </c>
      <c r="C96" t="s">
        <v>212</v>
      </c>
      <c r="D96" t="s">
        <v>1682</v>
      </c>
      <c r="E96" s="25" t="s">
        <v>182</v>
      </c>
      <c r="F96" s="25" t="s">
        <v>107</v>
      </c>
      <c r="G96" s="25">
        <v>77</v>
      </c>
      <c r="H96" s="25">
        <v>72</v>
      </c>
      <c r="I96" s="25">
        <v>74</v>
      </c>
      <c r="J96" s="25">
        <v>73</v>
      </c>
      <c r="K96" s="25">
        <v>74</v>
      </c>
      <c r="L96" s="25">
        <v>72</v>
      </c>
      <c r="M96" s="25">
        <v>442</v>
      </c>
      <c r="N96" s="25">
        <v>4</v>
      </c>
    </row>
    <row r="97" spans="1:14" x14ac:dyDescent="0.3">
      <c r="A97" s="25">
        <v>80</v>
      </c>
      <c r="B97" s="25">
        <v>455514</v>
      </c>
      <c r="C97" t="s">
        <v>244</v>
      </c>
      <c r="D97" t="s">
        <v>232</v>
      </c>
      <c r="E97" s="25" t="s">
        <v>181</v>
      </c>
      <c r="F97" s="25" t="s">
        <v>8</v>
      </c>
      <c r="G97" s="25">
        <v>74</v>
      </c>
      <c r="H97" s="25">
        <v>76</v>
      </c>
      <c r="I97" s="25">
        <v>70</v>
      </c>
      <c r="J97" s="25">
        <v>73</v>
      </c>
      <c r="K97" s="25">
        <v>73</v>
      </c>
      <c r="L97" s="25">
        <v>71</v>
      </c>
      <c r="M97" s="25">
        <v>437</v>
      </c>
      <c r="N97" s="25">
        <v>5</v>
      </c>
    </row>
    <row r="98" spans="1:14" x14ac:dyDescent="0.3">
      <c r="A98" s="25">
        <v>81</v>
      </c>
      <c r="B98" s="25">
        <v>493615</v>
      </c>
      <c r="C98" t="s">
        <v>313</v>
      </c>
      <c r="D98" t="s">
        <v>500</v>
      </c>
      <c r="E98" s="25" t="s">
        <v>181</v>
      </c>
      <c r="F98" s="25" t="s">
        <v>20</v>
      </c>
      <c r="G98" s="25">
        <v>65</v>
      </c>
      <c r="H98" s="25">
        <v>51</v>
      </c>
      <c r="I98" s="25">
        <v>74</v>
      </c>
      <c r="J98" s="25">
        <v>70</v>
      </c>
      <c r="K98" s="25">
        <v>85</v>
      </c>
      <c r="L98" s="25">
        <v>76</v>
      </c>
      <c r="M98" s="25">
        <v>421</v>
      </c>
      <c r="N98" s="25">
        <v>1</v>
      </c>
    </row>
    <row r="99" spans="1:14" x14ac:dyDescent="0.3">
      <c r="A99" s="25">
        <v>82</v>
      </c>
      <c r="B99" s="25">
        <v>493864</v>
      </c>
      <c r="C99" t="s">
        <v>1683</v>
      </c>
      <c r="D99" t="s">
        <v>1685</v>
      </c>
      <c r="E99" s="25" t="s">
        <v>183</v>
      </c>
      <c r="F99" s="25" t="s">
        <v>92</v>
      </c>
      <c r="G99" s="25">
        <v>73</v>
      </c>
      <c r="H99" s="25">
        <v>68</v>
      </c>
      <c r="I99" s="25">
        <v>73</v>
      </c>
      <c r="J99" s="25">
        <v>69</v>
      </c>
      <c r="K99" s="25">
        <v>66</v>
      </c>
      <c r="L99" s="25">
        <v>72</v>
      </c>
      <c r="M99" s="25">
        <v>421</v>
      </c>
      <c r="N99" s="25">
        <v>1</v>
      </c>
    </row>
    <row r="101" spans="1:14" x14ac:dyDescent="0.3">
      <c r="B101" t="s">
        <v>1687</v>
      </c>
    </row>
    <row r="102" spans="1:14" x14ac:dyDescent="0.3">
      <c r="B102" t="s">
        <v>1686</v>
      </c>
    </row>
    <row r="105" spans="1:14" x14ac:dyDescent="0.3">
      <c r="B105" s="25"/>
    </row>
  </sheetData>
  <sortState xmlns:xlrd2="http://schemas.microsoft.com/office/spreadsheetml/2017/richdata2" ref="B18:Y25">
    <sortCondition descending="1" ref="Y25"/>
  </sortState>
  <printOptions horizontalCentered="1"/>
  <pageMargins left="0.2" right="0.2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104"/>
  <sheetViews>
    <sheetView topLeftCell="A93" workbookViewId="0">
      <selection activeCell="B102" sqref="B102"/>
    </sheetView>
  </sheetViews>
  <sheetFormatPr defaultRowHeight="14.4" x14ac:dyDescent="0.3"/>
  <cols>
    <col min="1" max="1" width="6.44140625" customWidth="1"/>
    <col min="2" max="2" width="8" customWidth="1"/>
    <col min="3" max="3" width="14.109375" bestFit="1" customWidth="1"/>
    <col min="4" max="4" width="17.5546875" customWidth="1"/>
    <col min="5" max="5" width="5" bestFit="1" customWidth="1"/>
    <col min="6" max="6" width="6.88671875" bestFit="1" customWidth="1"/>
    <col min="7" max="12" width="3.88671875" bestFit="1" customWidth="1"/>
    <col min="13" max="13" width="5.109375" bestFit="1" customWidth="1"/>
    <col min="14" max="14" width="3.44140625" bestFit="1" customWidth="1"/>
    <col min="15" max="18" width="3.44140625" hidden="1" customWidth="1"/>
    <col min="19" max="20" width="4.6640625" hidden="1" customWidth="1"/>
    <col min="21" max="21" width="6.88671875" hidden="1" customWidth="1"/>
    <col min="22" max="22" width="3.44140625" hidden="1" customWidth="1"/>
    <col min="23" max="23" width="8.33203125" hidden="1" customWidth="1"/>
    <col min="24" max="24" width="3.6640625" hidden="1" customWidth="1"/>
    <col min="25" max="25" width="8.6640625" hidden="1" customWidth="1"/>
    <col min="26" max="26" width="0" hidden="1" customWidth="1"/>
  </cols>
  <sheetData>
    <row r="1" spans="1:49" ht="17.399999999999999" x14ac:dyDescent="0.3">
      <c r="A1" s="1" t="s">
        <v>375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399999999999999" x14ac:dyDescent="0.3">
      <c r="A2" s="1" t="s">
        <v>544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399999999999999" x14ac:dyDescent="0.3">
      <c r="A3" s="1" t="s">
        <v>1560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399999999999999" hidden="1" x14ac:dyDescent="0.3">
      <c r="A5" s="14" t="s">
        <v>168</v>
      </c>
      <c r="B5" s="1"/>
      <c r="C5" s="1"/>
      <c r="D5" s="1"/>
      <c r="E5" s="14" t="s">
        <v>373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8">
        <v>237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399999999999999" hidden="1" x14ac:dyDescent="0.3">
      <c r="A6" s="14" t="s">
        <v>169</v>
      </c>
      <c r="B6" s="1"/>
      <c r="C6" s="1"/>
      <c r="D6" s="1"/>
      <c r="E6" s="14" t="s">
        <v>372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8">
        <v>234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399999999999999" hidden="1" x14ac:dyDescent="0.3">
      <c r="A7" s="14" t="s">
        <v>170</v>
      </c>
      <c r="B7" s="1"/>
      <c r="C7" s="1"/>
      <c r="D7" s="1"/>
      <c r="E7" s="14" t="s">
        <v>374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8">
        <v>211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399999999999999" hidden="1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399999999999999" hidden="1" x14ac:dyDescent="0.3">
      <c r="A9" s="14" t="s">
        <v>171</v>
      </c>
      <c r="B9" s="1"/>
      <c r="C9" s="1"/>
      <c r="D9" s="1"/>
      <c r="E9" s="17" t="s">
        <v>339</v>
      </c>
      <c r="Y9" s="16">
        <v>1103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399999999999999" hidden="1" x14ac:dyDescent="0.3">
      <c r="A10" s="14" t="s">
        <v>173</v>
      </c>
      <c r="B10" s="1"/>
      <c r="C10" s="1"/>
      <c r="D10" s="1"/>
      <c r="E10" s="17" t="s">
        <v>371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9">
        <v>1095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17" customFormat="1" ht="17.399999999999999" hidden="1" x14ac:dyDescent="0.3">
      <c r="A11" s="14" t="s">
        <v>174</v>
      </c>
      <c r="B11" s="1"/>
      <c r="C11" s="1"/>
      <c r="D11" s="1"/>
      <c r="E11" s="14" t="s">
        <v>340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9">
        <v>1092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17" customFormat="1" ht="17.399999999999999" hidden="1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9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17" customFormat="1" ht="17.399999999999999" hidden="1" x14ac:dyDescent="0.3">
      <c r="A13" s="14" t="s">
        <v>172</v>
      </c>
      <c r="B13" s="1"/>
      <c r="C13" s="1"/>
      <c r="D13" s="1"/>
      <c r="E13" s="14" t="s">
        <v>338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9">
        <v>1112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17" customFormat="1" ht="17.399999999999999" hidden="1" x14ac:dyDescent="0.3">
      <c r="A14" s="14" t="s">
        <v>175</v>
      </c>
      <c r="B14" s="1"/>
      <c r="C14" s="1"/>
      <c r="D14" s="1"/>
      <c r="E14" s="14" t="s">
        <v>341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9">
        <v>1110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1:49" s="17" customFormat="1" ht="17.399999999999999" hidden="1" x14ac:dyDescent="0.3">
      <c r="A15" s="14" t="s">
        <v>176</v>
      </c>
      <c r="B15" s="1"/>
      <c r="C15" s="1"/>
      <c r="D15" s="1"/>
      <c r="E15" s="14" t="s">
        <v>351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6">
        <v>1082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1:49" s="17" customFormat="1" ht="17.399999999999999" hidden="1" x14ac:dyDescent="0.3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193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193</v>
      </c>
      <c r="W17" s="13" t="s">
        <v>162</v>
      </c>
      <c r="X17" s="13" t="s">
        <v>194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.6" x14ac:dyDescent="0.3">
      <c r="A18" s="25">
        <v>1</v>
      </c>
      <c r="B18" s="25">
        <v>346247</v>
      </c>
      <c r="C18" t="s">
        <v>360</v>
      </c>
      <c r="D18" t="s">
        <v>1561</v>
      </c>
      <c r="E18" s="25" t="s">
        <v>181</v>
      </c>
      <c r="F18" s="25" t="s">
        <v>25</v>
      </c>
      <c r="G18" s="25">
        <v>96</v>
      </c>
      <c r="H18" s="25">
        <v>95</v>
      </c>
      <c r="I18" s="25">
        <v>96</v>
      </c>
      <c r="J18" s="25">
        <v>95</v>
      </c>
      <c r="K18" s="25">
        <v>95</v>
      </c>
      <c r="L18" s="25">
        <v>97</v>
      </c>
      <c r="M18" s="25">
        <v>574</v>
      </c>
      <c r="N18" s="25">
        <v>15</v>
      </c>
      <c r="O18" s="22">
        <v>95</v>
      </c>
      <c r="P18" s="22">
        <v>94</v>
      </c>
      <c r="Q18" s="22">
        <v>96</v>
      </c>
      <c r="R18" s="22">
        <v>99</v>
      </c>
      <c r="S18" s="22">
        <v>95</v>
      </c>
      <c r="T18" s="22">
        <v>92</v>
      </c>
      <c r="U18" s="22">
        <v>571</v>
      </c>
      <c r="V18" s="22">
        <v>18</v>
      </c>
      <c r="W18" s="22">
        <v>1133</v>
      </c>
      <c r="X18" s="22">
        <v>31</v>
      </c>
      <c r="Y18" s="10">
        <v>237</v>
      </c>
    </row>
    <row r="19" spans="1:49" ht="15.6" x14ac:dyDescent="0.3">
      <c r="A19" s="25">
        <v>2</v>
      </c>
      <c r="B19" s="25">
        <v>493542</v>
      </c>
      <c r="C19" t="s">
        <v>361</v>
      </c>
      <c r="D19" t="s">
        <v>1562</v>
      </c>
      <c r="E19" s="25" t="s">
        <v>183</v>
      </c>
      <c r="F19" s="25" t="s">
        <v>20</v>
      </c>
      <c r="G19" s="25">
        <v>94</v>
      </c>
      <c r="H19" s="25">
        <v>92</v>
      </c>
      <c r="I19" s="25">
        <v>96</v>
      </c>
      <c r="J19" s="25">
        <v>94</v>
      </c>
      <c r="K19" s="25">
        <v>96</v>
      </c>
      <c r="L19" s="25">
        <v>96</v>
      </c>
      <c r="M19" s="25">
        <v>568</v>
      </c>
      <c r="N19" s="25">
        <v>16</v>
      </c>
      <c r="O19" s="22">
        <v>92</v>
      </c>
      <c r="P19" s="22">
        <v>94</v>
      </c>
      <c r="Q19" s="22">
        <v>92</v>
      </c>
      <c r="R19" s="22">
        <v>96</v>
      </c>
      <c r="S19" s="22">
        <v>95</v>
      </c>
      <c r="T19" s="22">
        <v>93</v>
      </c>
      <c r="U19" s="22">
        <v>562</v>
      </c>
      <c r="V19" s="22">
        <v>10</v>
      </c>
      <c r="W19" s="22">
        <v>1120</v>
      </c>
      <c r="X19" s="22">
        <v>21</v>
      </c>
      <c r="Y19" s="10">
        <v>234</v>
      </c>
    </row>
    <row r="20" spans="1:49" ht="15.6" x14ac:dyDescent="0.3">
      <c r="A20" s="25">
        <v>3</v>
      </c>
      <c r="B20" s="25">
        <v>400576</v>
      </c>
      <c r="C20" t="s">
        <v>294</v>
      </c>
      <c r="D20" t="s">
        <v>501</v>
      </c>
      <c r="E20" s="25" t="s">
        <v>182</v>
      </c>
      <c r="F20" s="25" t="s">
        <v>12</v>
      </c>
      <c r="G20" s="25">
        <v>96</v>
      </c>
      <c r="H20" s="25">
        <v>93</v>
      </c>
      <c r="I20" s="25">
        <v>95</v>
      </c>
      <c r="J20" s="25">
        <v>93</v>
      </c>
      <c r="K20" s="25">
        <v>92</v>
      </c>
      <c r="L20" s="25">
        <v>92</v>
      </c>
      <c r="M20" s="25">
        <v>561</v>
      </c>
      <c r="N20" s="25">
        <v>8</v>
      </c>
      <c r="O20" s="22">
        <v>88</v>
      </c>
      <c r="P20" s="22">
        <v>90</v>
      </c>
      <c r="Q20" s="22">
        <v>90</v>
      </c>
      <c r="R20" s="22">
        <v>94</v>
      </c>
      <c r="S20" s="22">
        <v>96</v>
      </c>
      <c r="T20" s="22">
        <v>93</v>
      </c>
      <c r="U20" s="22">
        <v>551</v>
      </c>
      <c r="V20" s="22">
        <v>9</v>
      </c>
      <c r="W20" s="22">
        <v>1103</v>
      </c>
      <c r="X20" s="22">
        <v>19</v>
      </c>
      <c r="Y20" s="10">
        <v>211</v>
      </c>
    </row>
    <row r="21" spans="1:49" ht="15.6" x14ac:dyDescent="0.3">
      <c r="A21" s="25">
        <v>4</v>
      </c>
      <c r="B21" s="25">
        <v>436461</v>
      </c>
      <c r="C21" t="s">
        <v>289</v>
      </c>
      <c r="D21" t="s">
        <v>388</v>
      </c>
      <c r="E21" s="25" t="s">
        <v>181</v>
      </c>
      <c r="F21" s="25" t="s">
        <v>74</v>
      </c>
      <c r="G21" s="25">
        <v>90</v>
      </c>
      <c r="H21" s="25">
        <v>92</v>
      </c>
      <c r="I21" s="25">
        <v>95</v>
      </c>
      <c r="J21" s="25">
        <v>90</v>
      </c>
      <c r="K21" s="25">
        <v>93</v>
      </c>
      <c r="L21" s="25">
        <v>96</v>
      </c>
      <c r="M21" s="25">
        <v>556</v>
      </c>
      <c r="N21" s="25">
        <v>11</v>
      </c>
      <c r="O21" s="22">
        <v>93</v>
      </c>
      <c r="P21" s="22">
        <v>93</v>
      </c>
      <c r="Q21" s="22">
        <v>93</v>
      </c>
      <c r="R21" s="22">
        <v>96</v>
      </c>
      <c r="S21" s="22">
        <v>90</v>
      </c>
      <c r="T21" s="22">
        <v>90</v>
      </c>
      <c r="U21" s="22">
        <v>555</v>
      </c>
      <c r="V21" s="22">
        <v>11</v>
      </c>
      <c r="W21" s="22">
        <v>1103</v>
      </c>
      <c r="X21" s="22">
        <v>16</v>
      </c>
      <c r="Y21" s="10">
        <v>189.6</v>
      </c>
    </row>
    <row r="22" spans="1:49" ht="15.6" x14ac:dyDescent="0.3">
      <c r="A22" s="25">
        <v>5</v>
      </c>
      <c r="B22" s="25">
        <v>256503</v>
      </c>
      <c r="C22" t="s">
        <v>298</v>
      </c>
      <c r="D22" t="s">
        <v>520</v>
      </c>
      <c r="E22" s="25" t="s">
        <v>182</v>
      </c>
      <c r="F22" s="25" t="s">
        <v>74</v>
      </c>
      <c r="G22" s="25">
        <v>91</v>
      </c>
      <c r="H22" s="25">
        <v>89</v>
      </c>
      <c r="I22" s="25">
        <v>96</v>
      </c>
      <c r="J22" s="25">
        <v>94</v>
      </c>
      <c r="K22" s="25">
        <v>90</v>
      </c>
      <c r="L22" s="25">
        <v>92</v>
      </c>
      <c r="M22" s="25">
        <v>552</v>
      </c>
      <c r="N22" s="25">
        <v>9</v>
      </c>
      <c r="O22" s="22">
        <v>91</v>
      </c>
      <c r="P22" s="22">
        <v>89</v>
      </c>
      <c r="Q22" s="22">
        <v>93</v>
      </c>
      <c r="R22" s="22">
        <v>97</v>
      </c>
      <c r="S22" s="22">
        <v>93</v>
      </c>
      <c r="T22" s="22">
        <v>96</v>
      </c>
      <c r="U22" s="22">
        <v>559</v>
      </c>
      <c r="V22" s="22">
        <v>10</v>
      </c>
      <c r="W22" s="22">
        <v>1110</v>
      </c>
      <c r="X22" s="22">
        <v>15</v>
      </c>
      <c r="Y22" s="10">
        <v>168.9</v>
      </c>
    </row>
    <row r="23" spans="1:49" ht="15.6" x14ac:dyDescent="0.3">
      <c r="A23" s="25">
        <v>6</v>
      </c>
      <c r="B23" s="25">
        <v>381130</v>
      </c>
      <c r="C23" t="s">
        <v>81</v>
      </c>
      <c r="D23" t="s">
        <v>519</v>
      </c>
      <c r="E23" s="25" t="s">
        <v>181</v>
      </c>
      <c r="F23" s="25" t="s">
        <v>114</v>
      </c>
      <c r="G23" s="25">
        <v>92</v>
      </c>
      <c r="H23" s="25">
        <v>94</v>
      </c>
      <c r="I23" s="25">
        <v>89</v>
      </c>
      <c r="J23" s="25">
        <v>92</v>
      </c>
      <c r="K23" s="25">
        <v>91</v>
      </c>
      <c r="L23" s="25">
        <v>94</v>
      </c>
      <c r="M23" s="25">
        <v>552</v>
      </c>
      <c r="N23" s="25">
        <v>8</v>
      </c>
      <c r="O23" s="22">
        <v>95</v>
      </c>
      <c r="P23" s="22">
        <v>97</v>
      </c>
      <c r="Q23" s="22">
        <v>89</v>
      </c>
      <c r="R23" s="22">
        <v>93</v>
      </c>
      <c r="S23" s="22">
        <v>89</v>
      </c>
      <c r="T23" s="22">
        <v>92</v>
      </c>
      <c r="U23" s="22">
        <v>555</v>
      </c>
      <c r="V23" s="22">
        <v>10</v>
      </c>
      <c r="W23" s="22">
        <v>1112</v>
      </c>
      <c r="X23" s="22">
        <v>21</v>
      </c>
      <c r="Y23" s="10">
        <v>148.30000000000001</v>
      </c>
    </row>
    <row r="24" spans="1:49" ht="15.6" x14ac:dyDescent="0.3">
      <c r="A24" s="25">
        <v>7</v>
      </c>
      <c r="B24" s="25">
        <v>493527</v>
      </c>
      <c r="C24" t="s">
        <v>302</v>
      </c>
      <c r="D24" t="s">
        <v>536</v>
      </c>
      <c r="E24" s="25" t="s">
        <v>183</v>
      </c>
      <c r="F24" s="25" t="s">
        <v>12</v>
      </c>
      <c r="G24" s="25">
        <v>92</v>
      </c>
      <c r="H24" s="25">
        <v>92</v>
      </c>
      <c r="I24" s="25">
        <v>93</v>
      </c>
      <c r="J24" s="25">
        <v>91</v>
      </c>
      <c r="K24" s="25">
        <v>96</v>
      </c>
      <c r="L24" s="25">
        <v>88</v>
      </c>
      <c r="M24" s="25">
        <v>552</v>
      </c>
      <c r="N24" s="25">
        <v>6</v>
      </c>
      <c r="O24" s="22">
        <v>93</v>
      </c>
      <c r="P24" s="22">
        <v>92</v>
      </c>
      <c r="Q24" s="22">
        <v>92</v>
      </c>
      <c r="R24" s="22">
        <v>91</v>
      </c>
      <c r="S24" s="22">
        <v>90</v>
      </c>
      <c r="T24" s="22">
        <v>86</v>
      </c>
      <c r="U24" s="22">
        <v>544</v>
      </c>
      <c r="V24" s="22">
        <v>10</v>
      </c>
      <c r="W24" s="22">
        <v>1095</v>
      </c>
      <c r="X24" s="22">
        <v>18</v>
      </c>
      <c r="Y24" s="10">
        <v>121.6</v>
      </c>
    </row>
    <row r="25" spans="1:49" ht="15.6" x14ac:dyDescent="0.3">
      <c r="A25" s="25">
        <v>8</v>
      </c>
      <c r="B25" s="25">
        <v>400392</v>
      </c>
      <c r="C25" t="s">
        <v>288</v>
      </c>
      <c r="D25" t="s">
        <v>1563</v>
      </c>
      <c r="E25" s="25" t="s">
        <v>181</v>
      </c>
      <c r="F25" s="25" t="s">
        <v>273</v>
      </c>
      <c r="G25" s="25">
        <v>90</v>
      </c>
      <c r="H25" s="25">
        <v>90</v>
      </c>
      <c r="I25" s="25">
        <v>95</v>
      </c>
      <c r="J25" s="25">
        <v>91</v>
      </c>
      <c r="K25" s="25">
        <v>92</v>
      </c>
      <c r="L25" s="25">
        <v>93</v>
      </c>
      <c r="M25" s="25">
        <v>551</v>
      </c>
      <c r="N25" s="25">
        <v>9</v>
      </c>
      <c r="O25" s="22">
        <v>93</v>
      </c>
      <c r="P25" s="22">
        <v>91</v>
      </c>
      <c r="Q25" s="22">
        <v>91</v>
      </c>
      <c r="R25" s="22">
        <v>92</v>
      </c>
      <c r="S25" s="22">
        <v>93</v>
      </c>
      <c r="T25" s="22">
        <v>92</v>
      </c>
      <c r="U25" s="22">
        <v>552</v>
      </c>
      <c r="V25" s="22">
        <v>7</v>
      </c>
      <c r="W25" s="22">
        <v>1103</v>
      </c>
      <c r="X25" s="22">
        <v>18</v>
      </c>
      <c r="Y25" s="10" t="s">
        <v>370</v>
      </c>
    </row>
    <row r="26" spans="1:49" ht="15.6" x14ac:dyDescent="0.3">
      <c r="A26" s="25">
        <v>9</v>
      </c>
      <c r="B26" s="25">
        <v>431669</v>
      </c>
      <c r="C26" t="s">
        <v>292</v>
      </c>
      <c r="D26" t="s">
        <v>518</v>
      </c>
      <c r="E26" s="25" t="s">
        <v>181</v>
      </c>
      <c r="F26" s="25" t="s">
        <v>97</v>
      </c>
      <c r="G26" s="25">
        <v>91</v>
      </c>
      <c r="H26" s="25">
        <v>91</v>
      </c>
      <c r="I26" s="25">
        <v>92</v>
      </c>
      <c r="J26" s="25">
        <v>93</v>
      </c>
      <c r="K26" s="25">
        <v>93</v>
      </c>
      <c r="L26" s="25">
        <v>88</v>
      </c>
      <c r="M26" s="25">
        <v>548</v>
      </c>
      <c r="N26" s="25">
        <v>5</v>
      </c>
      <c r="O26" s="22">
        <v>89</v>
      </c>
      <c r="P26" s="22">
        <v>91</v>
      </c>
      <c r="Q26" s="22">
        <v>90</v>
      </c>
      <c r="R26" s="22">
        <v>94</v>
      </c>
      <c r="S26" s="22">
        <v>90</v>
      </c>
      <c r="T26" s="22">
        <v>94</v>
      </c>
      <c r="U26" s="22">
        <v>548</v>
      </c>
      <c r="V26" s="22">
        <v>13</v>
      </c>
      <c r="W26" s="22">
        <v>1092</v>
      </c>
      <c r="X26" s="22">
        <v>21</v>
      </c>
      <c r="Y26" s="10"/>
    </row>
    <row r="27" spans="1:49" ht="15.6" x14ac:dyDescent="0.3">
      <c r="A27" s="25">
        <v>10</v>
      </c>
      <c r="B27" s="25">
        <v>483851</v>
      </c>
      <c r="C27" t="s">
        <v>527</v>
      </c>
      <c r="D27" t="s">
        <v>526</v>
      </c>
      <c r="E27" s="25" t="s">
        <v>182</v>
      </c>
      <c r="F27" s="25" t="s">
        <v>66</v>
      </c>
      <c r="G27" s="25">
        <v>94</v>
      </c>
      <c r="H27" s="25">
        <v>91</v>
      </c>
      <c r="I27" s="25">
        <v>90</v>
      </c>
      <c r="J27" s="25">
        <v>86</v>
      </c>
      <c r="K27" s="25">
        <v>92</v>
      </c>
      <c r="L27" s="25">
        <v>94</v>
      </c>
      <c r="M27" s="25">
        <v>547</v>
      </c>
      <c r="N27" s="25">
        <v>11</v>
      </c>
      <c r="O27" s="22">
        <v>86</v>
      </c>
      <c r="P27" s="22">
        <v>92</v>
      </c>
      <c r="Q27" s="22">
        <v>94</v>
      </c>
      <c r="R27" s="22">
        <v>92</v>
      </c>
      <c r="S27" s="22">
        <v>90</v>
      </c>
      <c r="T27" s="22">
        <v>89</v>
      </c>
      <c r="U27" s="22">
        <v>543</v>
      </c>
      <c r="V27" s="22">
        <v>2</v>
      </c>
      <c r="W27" s="22">
        <v>1092</v>
      </c>
      <c r="X27" s="22">
        <v>9</v>
      </c>
      <c r="Y27" s="10"/>
    </row>
    <row r="28" spans="1:49" ht="15.6" x14ac:dyDescent="0.3">
      <c r="A28" s="25">
        <v>11</v>
      </c>
      <c r="B28" s="25">
        <v>461121</v>
      </c>
      <c r="C28" t="s">
        <v>110</v>
      </c>
      <c r="D28" t="s">
        <v>1564</v>
      </c>
      <c r="E28" s="25" t="s">
        <v>183</v>
      </c>
      <c r="F28" s="25" t="s">
        <v>25</v>
      </c>
      <c r="G28" s="25">
        <v>92</v>
      </c>
      <c r="H28" s="25">
        <v>90</v>
      </c>
      <c r="I28" s="25">
        <v>89</v>
      </c>
      <c r="J28" s="25">
        <v>91</v>
      </c>
      <c r="K28" s="25">
        <v>91</v>
      </c>
      <c r="L28" s="25">
        <v>93</v>
      </c>
      <c r="M28" s="25">
        <v>546</v>
      </c>
      <c r="N28" s="25">
        <v>9</v>
      </c>
      <c r="O28" s="22">
        <v>94</v>
      </c>
      <c r="P28" s="22">
        <v>91</v>
      </c>
      <c r="Q28" s="22">
        <v>90</v>
      </c>
      <c r="R28" s="22">
        <v>92</v>
      </c>
      <c r="S28" s="22">
        <v>90</v>
      </c>
      <c r="T28" s="22">
        <v>87</v>
      </c>
      <c r="U28" s="22">
        <v>544</v>
      </c>
      <c r="V28" s="22">
        <v>6</v>
      </c>
      <c r="W28" s="22">
        <v>1091</v>
      </c>
      <c r="X28" s="22">
        <v>16</v>
      </c>
      <c r="Y28" s="10"/>
    </row>
    <row r="29" spans="1:49" ht="15.6" x14ac:dyDescent="0.3">
      <c r="A29" s="25">
        <v>12</v>
      </c>
      <c r="B29" s="25">
        <v>454828</v>
      </c>
      <c r="C29" t="s">
        <v>358</v>
      </c>
      <c r="D29" t="s">
        <v>1565</v>
      </c>
      <c r="E29" s="25" t="s">
        <v>183</v>
      </c>
      <c r="F29" s="25" t="s">
        <v>96</v>
      </c>
      <c r="G29" s="25">
        <v>88</v>
      </c>
      <c r="H29" s="25">
        <v>91</v>
      </c>
      <c r="I29" s="25">
        <v>90</v>
      </c>
      <c r="J29" s="25">
        <v>92</v>
      </c>
      <c r="K29" s="25">
        <v>92</v>
      </c>
      <c r="L29" s="25">
        <v>92</v>
      </c>
      <c r="M29" s="25">
        <v>545</v>
      </c>
      <c r="N29" s="25">
        <v>8</v>
      </c>
      <c r="O29" s="22">
        <v>87</v>
      </c>
      <c r="P29" s="22">
        <v>91</v>
      </c>
      <c r="Q29" s="22">
        <v>90</v>
      </c>
      <c r="R29" s="22">
        <v>91</v>
      </c>
      <c r="S29" s="22">
        <v>91</v>
      </c>
      <c r="T29" s="22">
        <v>91</v>
      </c>
      <c r="U29" s="22">
        <v>541</v>
      </c>
      <c r="V29" s="22">
        <v>6</v>
      </c>
      <c r="W29" s="22">
        <v>1091</v>
      </c>
      <c r="X29" s="22">
        <v>14</v>
      </c>
      <c r="Y29" s="10"/>
    </row>
    <row r="30" spans="1:49" ht="15.6" x14ac:dyDescent="0.3">
      <c r="A30" s="25">
        <v>13</v>
      </c>
      <c r="B30" s="25">
        <v>493684</v>
      </c>
      <c r="C30" t="s">
        <v>291</v>
      </c>
      <c r="D30" t="s">
        <v>462</v>
      </c>
      <c r="E30" s="25" t="s">
        <v>182</v>
      </c>
      <c r="F30" s="25" t="s">
        <v>12</v>
      </c>
      <c r="G30" s="25">
        <v>93</v>
      </c>
      <c r="H30" s="25">
        <v>92</v>
      </c>
      <c r="I30" s="25">
        <v>90</v>
      </c>
      <c r="J30" s="25">
        <v>89</v>
      </c>
      <c r="K30" s="25">
        <v>89</v>
      </c>
      <c r="L30" s="25">
        <v>92</v>
      </c>
      <c r="M30" s="25">
        <v>545</v>
      </c>
      <c r="N30" s="25">
        <v>6</v>
      </c>
      <c r="O30" s="22">
        <v>91</v>
      </c>
      <c r="P30" s="22">
        <v>90</v>
      </c>
      <c r="Q30" s="22">
        <v>90</v>
      </c>
      <c r="R30" s="22">
        <v>96</v>
      </c>
      <c r="S30" s="22">
        <v>90</v>
      </c>
      <c r="T30" s="22">
        <v>87</v>
      </c>
      <c r="U30" s="22">
        <v>544</v>
      </c>
      <c r="V30" s="22">
        <v>9</v>
      </c>
      <c r="W30" s="22">
        <v>1088</v>
      </c>
      <c r="X30" s="22">
        <v>14</v>
      </c>
      <c r="Y30" s="10"/>
    </row>
    <row r="31" spans="1:49" ht="15.6" x14ac:dyDescent="0.3">
      <c r="A31" s="25">
        <v>14</v>
      </c>
      <c r="B31" s="25">
        <v>487564</v>
      </c>
      <c r="C31" t="s">
        <v>26</v>
      </c>
      <c r="D31" t="s">
        <v>465</v>
      </c>
      <c r="E31" s="25" t="s">
        <v>182</v>
      </c>
      <c r="F31" s="25" t="s">
        <v>233</v>
      </c>
      <c r="G31" s="25">
        <v>85</v>
      </c>
      <c r="H31" s="25">
        <v>91</v>
      </c>
      <c r="I31" s="25">
        <v>90</v>
      </c>
      <c r="J31" s="25">
        <v>92</v>
      </c>
      <c r="K31" s="25">
        <v>95</v>
      </c>
      <c r="L31" s="25">
        <v>92</v>
      </c>
      <c r="M31" s="25">
        <v>545</v>
      </c>
      <c r="N31" s="25">
        <v>5</v>
      </c>
      <c r="O31" s="22">
        <v>90</v>
      </c>
      <c r="P31" s="22">
        <v>91</v>
      </c>
      <c r="Q31" s="22">
        <v>93</v>
      </c>
      <c r="R31" s="22">
        <v>91</v>
      </c>
      <c r="S31" s="22">
        <v>93</v>
      </c>
      <c r="T31" s="22">
        <v>89</v>
      </c>
      <c r="U31" s="22">
        <v>547</v>
      </c>
      <c r="V31" s="22">
        <v>8</v>
      </c>
      <c r="W31" s="22">
        <v>1084</v>
      </c>
      <c r="X31" s="22">
        <v>14</v>
      </c>
      <c r="Y31" s="10"/>
    </row>
    <row r="32" spans="1:49" ht="15.6" x14ac:dyDescent="0.3">
      <c r="A32" s="25">
        <v>15</v>
      </c>
      <c r="B32" s="25">
        <v>400381</v>
      </c>
      <c r="C32" t="s">
        <v>290</v>
      </c>
      <c r="D32" t="s">
        <v>521</v>
      </c>
      <c r="E32" s="25" t="s">
        <v>182</v>
      </c>
      <c r="F32" s="25" t="s">
        <v>96</v>
      </c>
      <c r="G32" s="25">
        <v>88</v>
      </c>
      <c r="H32" s="25">
        <v>89</v>
      </c>
      <c r="I32" s="25">
        <v>90</v>
      </c>
      <c r="J32" s="25">
        <v>91</v>
      </c>
      <c r="K32" s="25">
        <v>92</v>
      </c>
      <c r="L32" s="25">
        <v>91</v>
      </c>
      <c r="M32" s="25">
        <v>541</v>
      </c>
      <c r="N32" s="25">
        <v>8</v>
      </c>
      <c r="O32" s="22">
        <v>94</v>
      </c>
      <c r="P32" s="22">
        <v>93</v>
      </c>
      <c r="Q32" s="22">
        <v>91</v>
      </c>
      <c r="R32" s="22">
        <v>88</v>
      </c>
      <c r="S32" s="22">
        <v>88</v>
      </c>
      <c r="T32" s="22">
        <v>89</v>
      </c>
      <c r="U32" s="22">
        <v>543</v>
      </c>
      <c r="V32" s="22">
        <v>7</v>
      </c>
      <c r="W32" s="22">
        <v>1082</v>
      </c>
      <c r="X32" s="22">
        <v>12</v>
      </c>
      <c r="Y32" s="10"/>
    </row>
    <row r="33" spans="1:25" ht="15.6" x14ac:dyDescent="0.3">
      <c r="A33" s="25">
        <v>16</v>
      </c>
      <c r="B33" s="25">
        <v>493671</v>
      </c>
      <c r="C33" t="s">
        <v>363</v>
      </c>
      <c r="D33" t="s">
        <v>1566</v>
      </c>
      <c r="E33" s="25" t="s">
        <v>182</v>
      </c>
      <c r="F33" s="25" t="s">
        <v>73</v>
      </c>
      <c r="G33" s="25">
        <v>90</v>
      </c>
      <c r="H33" s="25">
        <v>86</v>
      </c>
      <c r="I33" s="25">
        <v>89</v>
      </c>
      <c r="J33" s="25">
        <v>95</v>
      </c>
      <c r="K33" s="25">
        <v>91</v>
      </c>
      <c r="L33" s="25">
        <v>90</v>
      </c>
      <c r="M33" s="25">
        <v>541</v>
      </c>
      <c r="N33" s="25">
        <v>6</v>
      </c>
      <c r="O33" s="22">
        <v>92</v>
      </c>
      <c r="P33" s="22">
        <v>86</v>
      </c>
      <c r="Q33" s="22">
        <v>86</v>
      </c>
      <c r="R33" s="22">
        <v>94</v>
      </c>
      <c r="S33" s="22">
        <v>89</v>
      </c>
      <c r="T33" s="22">
        <v>89</v>
      </c>
      <c r="U33" s="22">
        <v>536</v>
      </c>
      <c r="V33" s="22">
        <v>8</v>
      </c>
      <c r="W33" s="22">
        <v>1079</v>
      </c>
      <c r="X33" s="22">
        <v>12</v>
      </c>
      <c r="Y33" s="10"/>
    </row>
    <row r="34" spans="1:25" ht="15.6" x14ac:dyDescent="0.3">
      <c r="A34" s="25">
        <v>17</v>
      </c>
      <c r="B34" s="25">
        <v>400475</v>
      </c>
      <c r="C34" t="s">
        <v>301</v>
      </c>
      <c r="D34" t="s">
        <v>517</v>
      </c>
      <c r="E34" s="25" t="s">
        <v>182</v>
      </c>
      <c r="F34" s="25" t="s">
        <v>97</v>
      </c>
      <c r="G34" s="25">
        <v>92</v>
      </c>
      <c r="H34" s="25">
        <v>80</v>
      </c>
      <c r="I34" s="25">
        <v>94</v>
      </c>
      <c r="J34" s="25">
        <v>91</v>
      </c>
      <c r="K34" s="25">
        <v>90</v>
      </c>
      <c r="L34" s="25">
        <v>93</v>
      </c>
      <c r="M34" s="25">
        <v>540</v>
      </c>
      <c r="N34" s="25">
        <v>9</v>
      </c>
      <c r="O34" s="22">
        <v>90</v>
      </c>
      <c r="P34" s="22">
        <v>93</v>
      </c>
      <c r="Q34" s="22">
        <v>88</v>
      </c>
      <c r="R34" s="22">
        <v>91</v>
      </c>
      <c r="S34" s="22">
        <v>93</v>
      </c>
      <c r="T34" s="22">
        <v>86</v>
      </c>
      <c r="U34" s="22">
        <v>541</v>
      </c>
      <c r="V34" s="22">
        <v>9</v>
      </c>
      <c r="W34" s="22">
        <v>1078</v>
      </c>
      <c r="X34" s="22">
        <v>13</v>
      </c>
      <c r="Y34" s="10"/>
    </row>
    <row r="35" spans="1:25" ht="15.6" x14ac:dyDescent="0.3">
      <c r="A35" s="25">
        <v>18</v>
      </c>
      <c r="B35" s="25">
        <v>400379</v>
      </c>
      <c r="C35" t="s">
        <v>303</v>
      </c>
      <c r="D35" t="s">
        <v>521</v>
      </c>
      <c r="E35" s="25" t="s">
        <v>183</v>
      </c>
      <c r="F35" s="25" t="s">
        <v>96</v>
      </c>
      <c r="G35" s="25">
        <v>90</v>
      </c>
      <c r="H35" s="25">
        <v>93</v>
      </c>
      <c r="I35" s="25">
        <v>87</v>
      </c>
      <c r="J35" s="25">
        <v>91</v>
      </c>
      <c r="K35" s="25">
        <v>89</v>
      </c>
      <c r="L35" s="25">
        <v>90</v>
      </c>
      <c r="M35" s="25">
        <v>540</v>
      </c>
      <c r="N35" s="25">
        <v>7</v>
      </c>
      <c r="O35" s="22">
        <v>87</v>
      </c>
      <c r="P35" s="22">
        <v>89</v>
      </c>
      <c r="Q35" s="22">
        <v>89</v>
      </c>
      <c r="R35" s="22">
        <v>94</v>
      </c>
      <c r="S35" s="22">
        <v>95</v>
      </c>
      <c r="T35" s="22">
        <v>92</v>
      </c>
      <c r="U35" s="22">
        <v>546</v>
      </c>
      <c r="V35" s="22">
        <v>9</v>
      </c>
      <c r="W35" s="22">
        <v>1077</v>
      </c>
      <c r="X35" s="22">
        <v>17</v>
      </c>
      <c r="Y35" s="10"/>
    </row>
    <row r="36" spans="1:25" ht="15.6" x14ac:dyDescent="0.3">
      <c r="A36" s="25">
        <v>19</v>
      </c>
      <c r="B36" s="25">
        <v>484092</v>
      </c>
      <c r="C36" t="s">
        <v>146</v>
      </c>
      <c r="D36" t="s">
        <v>529</v>
      </c>
      <c r="E36" s="25" t="s">
        <v>182</v>
      </c>
      <c r="F36" s="25" t="s">
        <v>74</v>
      </c>
      <c r="G36" s="25">
        <v>89</v>
      </c>
      <c r="H36" s="25">
        <v>90</v>
      </c>
      <c r="I36" s="25">
        <v>90</v>
      </c>
      <c r="J36" s="25">
        <v>87</v>
      </c>
      <c r="K36" s="25">
        <v>89</v>
      </c>
      <c r="L36" s="25">
        <v>92</v>
      </c>
      <c r="M36" s="25">
        <v>537</v>
      </c>
      <c r="N36" s="25">
        <v>10</v>
      </c>
      <c r="O36" s="22">
        <v>90</v>
      </c>
      <c r="P36" s="22">
        <v>90</v>
      </c>
      <c r="Q36" s="22">
        <v>86</v>
      </c>
      <c r="R36" s="22">
        <v>88</v>
      </c>
      <c r="S36" s="22">
        <v>92</v>
      </c>
      <c r="T36" s="22">
        <v>88</v>
      </c>
      <c r="U36" s="22">
        <v>534</v>
      </c>
      <c r="V36" s="22">
        <v>7</v>
      </c>
      <c r="W36" s="22">
        <v>1076</v>
      </c>
      <c r="X36" s="22">
        <v>16</v>
      </c>
      <c r="Y36" s="10"/>
    </row>
    <row r="37" spans="1:25" ht="15.6" x14ac:dyDescent="0.3">
      <c r="A37" s="25">
        <v>20</v>
      </c>
      <c r="B37" s="25">
        <v>419375</v>
      </c>
      <c r="C37" t="s">
        <v>353</v>
      </c>
      <c r="D37" t="s">
        <v>1567</v>
      </c>
      <c r="E37" s="25" t="s">
        <v>182</v>
      </c>
      <c r="F37" s="25" t="s">
        <v>96</v>
      </c>
      <c r="G37" s="25">
        <v>93</v>
      </c>
      <c r="H37" s="25">
        <v>90</v>
      </c>
      <c r="I37" s="25">
        <v>93</v>
      </c>
      <c r="J37" s="25">
        <v>85</v>
      </c>
      <c r="K37" s="25">
        <v>88</v>
      </c>
      <c r="L37" s="25">
        <v>88</v>
      </c>
      <c r="M37" s="25">
        <v>537</v>
      </c>
      <c r="N37" s="25">
        <v>7</v>
      </c>
      <c r="O37" s="22">
        <v>88</v>
      </c>
      <c r="P37" s="22">
        <v>89</v>
      </c>
      <c r="Q37" s="22">
        <v>85</v>
      </c>
      <c r="R37" s="22">
        <v>91</v>
      </c>
      <c r="S37" s="22">
        <v>90</v>
      </c>
      <c r="T37" s="22">
        <v>94</v>
      </c>
      <c r="U37" s="22">
        <v>537</v>
      </c>
      <c r="V37" s="22">
        <v>8</v>
      </c>
      <c r="W37" s="22">
        <v>1068</v>
      </c>
      <c r="X37" s="22">
        <v>17</v>
      </c>
      <c r="Y37" s="10"/>
    </row>
    <row r="38" spans="1:25" ht="15.6" x14ac:dyDescent="0.3">
      <c r="A38" s="25">
        <v>21</v>
      </c>
      <c r="B38" s="25">
        <v>493733</v>
      </c>
      <c r="C38" t="s">
        <v>100</v>
      </c>
      <c r="D38" t="s">
        <v>1568</v>
      </c>
      <c r="E38" s="25" t="s">
        <v>183</v>
      </c>
      <c r="F38" s="25" t="s">
        <v>12</v>
      </c>
      <c r="G38" s="25">
        <v>85</v>
      </c>
      <c r="H38" s="25">
        <v>86</v>
      </c>
      <c r="I38" s="25">
        <v>91</v>
      </c>
      <c r="J38" s="25">
        <v>90</v>
      </c>
      <c r="K38" s="25">
        <v>91</v>
      </c>
      <c r="L38" s="25">
        <v>94</v>
      </c>
      <c r="M38" s="25">
        <v>537</v>
      </c>
      <c r="N38" s="25">
        <v>6</v>
      </c>
      <c r="O38" s="22">
        <v>94</v>
      </c>
      <c r="P38" s="22">
        <v>88</v>
      </c>
      <c r="Q38" s="22">
        <v>92</v>
      </c>
      <c r="R38" s="22">
        <v>90</v>
      </c>
      <c r="S38" s="22">
        <v>95</v>
      </c>
      <c r="T38" s="22">
        <v>87</v>
      </c>
      <c r="U38" s="22">
        <v>546</v>
      </c>
      <c r="V38" s="22">
        <v>9</v>
      </c>
      <c r="W38" s="22">
        <v>1066</v>
      </c>
      <c r="X38" s="22">
        <v>12</v>
      </c>
      <c r="Y38" s="10"/>
    </row>
    <row r="39" spans="1:25" ht="15.6" x14ac:dyDescent="0.3">
      <c r="A39" s="25">
        <v>22</v>
      </c>
      <c r="B39" s="25">
        <v>346156</v>
      </c>
      <c r="C39" t="s">
        <v>296</v>
      </c>
      <c r="D39" t="s">
        <v>524</v>
      </c>
      <c r="E39" s="25" t="s">
        <v>182</v>
      </c>
      <c r="F39" s="25" t="s">
        <v>8</v>
      </c>
      <c r="G39" s="25">
        <v>88</v>
      </c>
      <c r="H39" s="25">
        <v>89</v>
      </c>
      <c r="I39" s="25">
        <v>86</v>
      </c>
      <c r="J39" s="25">
        <v>85</v>
      </c>
      <c r="K39" s="25">
        <v>96</v>
      </c>
      <c r="L39" s="25">
        <v>92</v>
      </c>
      <c r="M39" s="25">
        <v>536</v>
      </c>
      <c r="N39" s="25">
        <v>5</v>
      </c>
      <c r="O39" s="22">
        <v>87</v>
      </c>
      <c r="P39" s="22">
        <v>89</v>
      </c>
      <c r="Q39" s="22">
        <v>92</v>
      </c>
      <c r="R39" s="22">
        <v>87</v>
      </c>
      <c r="S39" s="22">
        <v>91</v>
      </c>
      <c r="T39" s="22">
        <v>91</v>
      </c>
      <c r="U39" s="22">
        <v>537</v>
      </c>
      <c r="V39" s="22">
        <v>7</v>
      </c>
      <c r="W39" s="22">
        <v>1060</v>
      </c>
      <c r="X39" s="22">
        <v>13</v>
      </c>
      <c r="Y39" s="10"/>
    </row>
    <row r="40" spans="1:25" ht="15.6" x14ac:dyDescent="0.3">
      <c r="A40" s="25">
        <v>23</v>
      </c>
      <c r="B40" s="25">
        <v>488055</v>
      </c>
      <c r="C40" t="s">
        <v>1569</v>
      </c>
      <c r="D40" t="s">
        <v>1570</v>
      </c>
      <c r="E40" s="25" t="s">
        <v>183</v>
      </c>
      <c r="F40" s="25" t="s">
        <v>25</v>
      </c>
      <c r="G40" s="25">
        <v>92</v>
      </c>
      <c r="H40" s="25">
        <v>90</v>
      </c>
      <c r="I40" s="25">
        <v>92</v>
      </c>
      <c r="J40" s="25">
        <v>90</v>
      </c>
      <c r="K40" s="25">
        <v>91</v>
      </c>
      <c r="L40" s="25">
        <v>80</v>
      </c>
      <c r="M40" s="25">
        <v>535</v>
      </c>
      <c r="N40" s="25">
        <v>8</v>
      </c>
      <c r="O40" s="22">
        <v>85</v>
      </c>
      <c r="P40" s="22">
        <v>93</v>
      </c>
      <c r="Q40" s="22">
        <v>88</v>
      </c>
      <c r="R40" s="22">
        <v>85</v>
      </c>
      <c r="S40" s="22">
        <v>89</v>
      </c>
      <c r="T40" s="22">
        <v>85</v>
      </c>
      <c r="U40" s="22">
        <v>525</v>
      </c>
      <c r="V40" s="22">
        <v>6</v>
      </c>
      <c r="W40" s="22">
        <v>1059</v>
      </c>
      <c r="X40" s="22">
        <v>9</v>
      </c>
      <c r="Y40" s="10"/>
    </row>
    <row r="41" spans="1:25" ht="15.6" x14ac:dyDescent="0.3">
      <c r="A41" s="25">
        <v>24</v>
      </c>
      <c r="B41" s="25">
        <v>492538</v>
      </c>
      <c r="C41" t="s">
        <v>39</v>
      </c>
      <c r="D41" t="s">
        <v>1571</v>
      </c>
      <c r="E41" s="25" t="s">
        <v>181</v>
      </c>
      <c r="F41" s="25" t="s">
        <v>194</v>
      </c>
      <c r="G41" s="25">
        <v>85</v>
      </c>
      <c r="H41" s="25">
        <v>91</v>
      </c>
      <c r="I41" s="25">
        <v>90</v>
      </c>
      <c r="J41" s="25">
        <v>90</v>
      </c>
      <c r="K41" s="25">
        <v>90</v>
      </c>
      <c r="L41" s="25">
        <v>89</v>
      </c>
      <c r="M41" s="25">
        <v>535</v>
      </c>
      <c r="N41" s="25">
        <v>7</v>
      </c>
      <c r="O41" s="22">
        <v>89</v>
      </c>
      <c r="P41" s="22">
        <v>90</v>
      </c>
      <c r="Q41" s="22">
        <v>88</v>
      </c>
      <c r="R41" s="22">
        <v>90</v>
      </c>
      <c r="S41" s="22">
        <v>87</v>
      </c>
      <c r="T41" s="22">
        <v>86</v>
      </c>
      <c r="U41" s="22">
        <v>530</v>
      </c>
      <c r="V41" s="22">
        <v>7</v>
      </c>
      <c r="W41" s="22">
        <v>1058</v>
      </c>
      <c r="X41" s="22">
        <v>12</v>
      </c>
      <c r="Y41" s="10"/>
    </row>
    <row r="42" spans="1:25" ht="15.6" x14ac:dyDescent="0.3">
      <c r="A42" s="25">
        <v>25</v>
      </c>
      <c r="B42" s="25">
        <v>460522</v>
      </c>
      <c r="C42" t="s">
        <v>82</v>
      </c>
      <c r="D42" t="s">
        <v>1572</v>
      </c>
      <c r="E42" s="25" t="s">
        <v>182</v>
      </c>
      <c r="F42" s="25" t="s">
        <v>69</v>
      </c>
      <c r="G42" s="25">
        <v>86</v>
      </c>
      <c r="H42" s="25">
        <v>89</v>
      </c>
      <c r="I42" s="25">
        <v>92</v>
      </c>
      <c r="J42" s="25">
        <v>87</v>
      </c>
      <c r="K42" s="25">
        <v>92</v>
      </c>
      <c r="L42" s="25">
        <v>87</v>
      </c>
      <c r="M42" s="25">
        <v>533</v>
      </c>
      <c r="N42" s="25">
        <v>7</v>
      </c>
      <c r="O42" s="22">
        <v>86</v>
      </c>
      <c r="P42" s="22">
        <v>85</v>
      </c>
      <c r="Q42" s="22">
        <v>96</v>
      </c>
      <c r="R42" s="22">
        <v>87</v>
      </c>
      <c r="S42" s="22">
        <v>87</v>
      </c>
      <c r="T42" s="22">
        <v>84</v>
      </c>
      <c r="U42" s="22">
        <v>525</v>
      </c>
      <c r="V42" s="22">
        <v>5</v>
      </c>
      <c r="W42" s="22">
        <v>1057</v>
      </c>
      <c r="X42" s="22">
        <v>12</v>
      </c>
      <c r="Y42" s="10"/>
    </row>
    <row r="43" spans="1:25" ht="15.6" x14ac:dyDescent="0.3">
      <c r="A43" s="25">
        <v>26</v>
      </c>
      <c r="B43" s="25">
        <v>493611</v>
      </c>
      <c r="C43" t="s">
        <v>293</v>
      </c>
      <c r="D43" t="s">
        <v>519</v>
      </c>
      <c r="E43" s="25" t="s">
        <v>182</v>
      </c>
      <c r="F43" s="25" t="s">
        <v>114</v>
      </c>
      <c r="G43" s="25">
        <v>93</v>
      </c>
      <c r="H43" s="25">
        <v>90</v>
      </c>
      <c r="I43" s="25">
        <v>87</v>
      </c>
      <c r="J43" s="25">
        <v>88</v>
      </c>
      <c r="K43" s="25">
        <v>91</v>
      </c>
      <c r="L43" s="25">
        <v>84</v>
      </c>
      <c r="M43" s="25">
        <v>533</v>
      </c>
      <c r="N43" s="25">
        <v>6</v>
      </c>
      <c r="O43" s="22">
        <v>91</v>
      </c>
      <c r="P43" s="22">
        <v>88</v>
      </c>
      <c r="Q43" s="22">
        <v>85</v>
      </c>
      <c r="R43" s="22">
        <v>82</v>
      </c>
      <c r="S43" s="22">
        <v>85</v>
      </c>
      <c r="T43" s="22">
        <v>90</v>
      </c>
      <c r="U43" s="22">
        <v>521</v>
      </c>
      <c r="V43" s="22">
        <v>7</v>
      </c>
      <c r="W43" s="22">
        <v>1048</v>
      </c>
      <c r="X43" s="22">
        <v>12</v>
      </c>
      <c r="Y43" s="10"/>
    </row>
    <row r="44" spans="1:25" ht="15.6" x14ac:dyDescent="0.3">
      <c r="A44" s="25">
        <v>27</v>
      </c>
      <c r="B44" s="25">
        <v>493683</v>
      </c>
      <c r="C44" t="s">
        <v>297</v>
      </c>
      <c r="D44" t="s">
        <v>462</v>
      </c>
      <c r="E44" s="25" t="s">
        <v>182</v>
      </c>
      <c r="F44" s="25" t="s">
        <v>12</v>
      </c>
      <c r="G44" s="25">
        <v>92</v>
      </c>
      <c r="H44" s="25">
        <v>92</v>
      </c>
      <c r="I44" s="25">
        <v>80</v>
      </c>
      <c r="J44" s="25">
        <v>89</v>
      </c>
      <c r="K44" s="25">
        <v>89</v>
      </c>
      <c r="L44" s="25">
        <v>91</v>
      </c>
      <c r="M44" s="25">
        <v>533</v>
      </c>
      <c r="N44" s="25">
        <v>5</v>
      </c>
      <c r="O44" s="22">
        <v>90</v>
      </c>
      <c r="P44" s="22">
        <v>91</v>
      </c>
      <c r="Q44" s="22">
        <v>87</v>
      </c>
      <c r="R44" s="22">
        <v>84</v>
      </c>
      <c r="S44" s="22">
        <v>84</v>
      </c>
      <c r="T44" s="22">
        <v>88</v>
      </c>
      <c r="U44" s="22">
        <v>524</v>
      </c>
      <c r="V44" s="22">
        <v>8</v>
      </c>
      <c r="W44" s="22">
        <v>1047</v>
      </c>
      <c r="X44" s="22">
        <v>16</v>
      </c>
      <c r="Y44" s="10"/>
    </row>
    <row r="45" spans="1:25" ht="15.6" x14ac:dyDescent="0.3">
      <c r="A45" s="25">
        <v>28</v>
      </c>
      <c r="B45" s="25">
        <v>462452</v>
      </c>
      <c r="C45" t="s">
        <v>295</v>
      </c>
      <c r="D45" t="s">
        <v>530</v>
      </c>
      <c r="E45" s="25" t="s">
        <v>182</v>
      </c>
      <c r="F45" s="25" t="s">
        <v>25</v>
      </c>
      <c r="G45" s="25">
        <v>84</v>
      </c>
      <c r="H45" s="25">
        <v>88</v>
      </c>
      <c r="I45" s="25">
        <v>94</v>
      </c>
      <c r="J45" s="25">
        <v>87</v>
      </c>
      <c r="K45" s="25">
        <v>88</v>
      </c>
      <c r="L45" s="25">
        <v>92</v>
      </c>
      <c r="M45" s="25">
        <v>533</v>
      </c>
      <c r="N45" s="25">
        <v>5</v>
      </c>
      <c r="O45" s="22">
        <v>91</v>
      </c>
      <c r="P45" s="22">
        <v>82</v>
      </c>
      <c r="Q45" s="22">
        <v>89</v>
      </c>
      <c r="R45" s="22">
        <v>86</v>
      </c>
      <c r="S45" s="22">
        <v>90</v>
      </c>
      <c r="T45" s="22">
        <v>84</v>
      </c>
      <c r="U45" s="22">
        <v>522</v>
      </c>
      <c r="V45" s="22">
        <v>2</v>
      </c>
      <c r="W45" s="22">
        <v>1045</v>
      </c>
      <c r="X45" s="22">
        <v>6</v>
      </c>
      <c r="Y45" s="10"/>
    </row>
    <row r="46" spans="1:25" ht="15.6" x14ac:dyDescent="0.3">
      <c r="A46" s="25">
        <v>29</v>
      </c>
      <c r="B46" s="25">
        <v>338760</v>
      </c>
      <c r="C46" t="s">
        <v>287</v>
      </c>
      <c r="D46" t="s">
        <v>1573</v>
      </c>
      <c r="E46" s="25" t="s">
        <v>181</v>
      </c>
      <c r="F46" s="25" t="s">
        <v>69</v>
      </c>
      <c r="G46" s="25">
        <v>91</v>
      </c>
      <c r="H46" s="25">
        <v>90</v>
      </c>
      <c r="I46" s="25">
        <v>89</v>
      </c>
      <c r="J46" s="25">
        <v>85</v>
      </c>
      <c r="K46" s="25">
        <v>85</v>
      </c>
      <c r="L46" s="25">
        <v>92</v>
      </c>
      <c r="M46" s="25">
        <v>532</v>
      </c>
      <c r="N46" s="25">
        <v>4</v>
      </c>
      <c r="O46" s="22">
        <v>85</v>
      </c>
      <c r="P46" s="22">
        <v>88</v>
      </c>
      <c r="Q46" s="22">
        <v>82</v>
      </c>
      <c r="R46" s="22">
        <v>85</v>
      </c>
      <c r="S46" s="22">
        <v>88</v>
      </c>
      <c r="T46" s="22">
        <v>91</v>
      </c>
      <c r="U46" s="22">
        <v>519</v>
      </c>
      <c r="V46" s="22">
        <v>4</v>
      </c>
      <c r="W46" s="22">
        <v>1043</v>
      </c>
      <c r="X46" s="22">
        <v>10</v>
      </c>
      <c r="Y46" s="10"/>
    </row>
    <row r="47" spans="1:25" ht="15.6" x14ac:dyDescent="0.3">
      <c r="A47" s="25">
        <v>30</v>
      </c>
      <c r="B47" s="25">
        <v>492397</v>
      </c>
      <c r="C47" t="s">
        <v>145</v>
      </c>
      <c r="D47" t="s">
        <v>525</v>
      </c>
      <c r="E47" s="25" t="s">
        <v>181</v>
      </c>
      <c r="F47" s="25" t="s">
        <v>281</v>
      </c>
      <c r="G47" s="25">
        <v>86</v>
      </c>
      <c r="H47" s="25">
        <v>85</v>
      </c>
      <c r="I47" s="25">
        <v>92</v>
      </c>
      <c r="J47" s="25">
        <v>86</v>
      </c>
      <c r="K47" s="25">
        <v>90</v>
      </c>
      <c r="L47" s="25">
        <v>91</v>
      </c>
      <c r="M47" s="25">
        <v>530</v>
      </c>
      <c r="N47" s="25">
        <v>7</v>
      </c>
      <c r="O47" s="22">
        <v>87</v>
      </c>
      <c r="P47" s="22">
        <v>87</v>
      </c>
      <c r="Q47" s="22">
        <v>83</v>
      </c>
      <c r="R47" s="22">
        <v>90</v>
      </c>
      <c r="S47" s="22">
        <v>91</v>
      </c>
      <c r="T47" s="22">
        <v>92</v>
      </c>
      <c r="U47" s="22">
        <v>530</v>
      </c>
      <c r="V47" s="22">
        <v>9</v>
      </c>
      <c r="W47" s="22">
        <v>1042</v>
      </c>
      <c r="X47" s="22">
        <v>15</v>
      </c>
      <c r="Y47" s="10"/>
    </row>
    <row r="48" spans="1:25" ht="15.6" x14ac:dyDescent="0.3">
      <c r="A48" s="25">
        <v>31</v>
      </c>
      <c r="B48" s="25">
        <v>493695</v>
      </c>
      <c r="C48" t="s">
        <v>1574</v>
      </c>
      <c r="D48" t="s">
        <v>223</v>
      </c>
      <c r="E48" s="25" t="s">
        <v>181</v>
      </c>
      <c r="F48" s="25" t="s">
        <v>69</v>
      </c>
      <c r="G48" s="25">
        <v>89</v>
      </c>
      <c r="H48" s="25">
        <v>87</v>
      </c>
      <c r="I48" s="25">
        <v>91</v>
      </c>
      <c r="J48" s="25">
        <v>86</v>
      </c>
      <c r="K48" s="25">
        <v>85</v>
      </c>
      <c r="L48" s="25">
        <v>92</v>
      </c>
      <c r="M48" s="25">
        <v>530</v>
      </c>
      <c r="N48" s="25">
        <v>4</v>
      </c>
      <c r="O48" s="22">
        <v>87</v>
      </c>
      <c r="P48" s="22">
        <v>85</v>
      </c>
      <c r="Q48" s="22">
        <v>87</v>
      </c>
      <c r="R48" s="22">
        <v>86</v>
      </c>
      <c r="S48" s="22">
        <v>86</v>
      </c>
      <c r="T48" s="22">
        <v>90</v>
      </c>
      <c r="U48" s="22">
        <v>521</v>
      </c>
      <c r="V48" s="22">
        <v>4</v>
      </c>
      <c r="W48" s="22">
        <v>1039</v>
      </c>
      <c r="X48" s="22">
        <v>10</v>
      </c>
      <c r="Y48" s="10"/>
    </row>
    <row r="49" spans="1:25" ht="15.6" x14ac:dyDescent="0.3">
      <c r="A49" s="25">
        <v>32</v>
      </c>
      <c r="B49" s="25">
        <v>487572</v>
      </c>
      <c r="C49" t="s">
        <v>286</v>
      </c>
      <c r="D49" t="s">
        <v>1575</v>
      </c>
      <c r="E49" s="25" t="s">
        <v>181</v>
      </c>
      <c r="F49" s="25" t="s">
        <v>31</v>
      </c>
      <c r="G49" s="25">
        <v>92</v>
      </c>
      <c r="H49" s="25">
        <v>92</v>
      </c>
      <c r="I49" s="25">
        <v>84</v>
      </c>
      <c r="J49" s="25">
        <v>91</v>
      </c>
      <c r="K49" s="25">
        <v>84</v>
      </c>
      <c r="L49" s="25">
        <v>84</v>
      </c>
      <c r="M49" s="25">
        <v>527</v>
      </c>
      <c r="N49" s="25">
        <v>10</v>
      </c>
      <c r="O49" s="22">
        <v>82</v>
      </c>
      <c r="P49" s="22">
        <v>86</v>
      </c>
      <c r="Q49" s="22">
        <v>92</v>
      </c>
      <c r="R49" s="22">
        <v>81</v>
      </c>
      <c r="S49" s="22">
        <v>87</v>
      </c>
      <c r="T49" s="22">
        <v>88</v>
      </c>
      <c r="U49" s="22">
        <v>516</v>
      </c>
      <c r="V49" s="22">
        <v>3</v>
      </c>
      <c r="W49" s="22">
        <v>1038</v>
      </c>
      <c r="X49" s="22">
        <v>9</v>
      </c>
      <c r="Y49" s="10"/>
    </row>
    <row r="50" spans="1:25" ht="15.6" x14ac:dyDescent="0.3">
      <c r="A50" s="25">
        <v>33</v>
      </c>
      <c r="B50" s="25">
        <v>493599</v>
      </c>
      <c r="C50" t="s">
        <v>1576</v>
      </c>
      <c r="D50" t="s">
        <v>462</v>
      </c>
      <c r="E50" s="25" t="s">
        <v>183</v>
      </c>
      <c r="F50" s="25" t="s">
        <v>12</v>
      </c>
      <c r="G50" s="25">
        <v>81</v>
      </c>
      <c r="H50" s="25">
        <v>90</v>
      </c>
      <c r="I50" s="25">
        <v>86</v>
      </c>
      <c r="J50" s="25">
        <v>83</v>
      </c>
      <c r="K50" s="25">
        <v>96</v>
      </c>
      <c r="L50" s="25">
        <v>91</v>
      </c>
      <c r="M50" s="25">
        <v>527</v>
      </c>
      <c r="N50" s="25">
        <v>8</v>
      </c>
      <c r="O50" s="22">
        <v>86</v>
      </c>
      <c r="P50" s="22">
        <v>87</v>
      </c>
      <c r="Q50" s="22">
        <v>83</v>
      </c>
      <c r="R50" s="22">
        <v>93</v>
      </c>
      <c r="S50" s="22">
        <v>78</v>
      </c>
      <c r="T50" s="22">
        <v>82</v>
      </c>
      <c r="U50" s="22">
        <v>509</v>
      </c>
      <c r="V50" s="22">
        <v>5</v>
      </c>
      <c r="W50" s="22">
        <v>1037</v>
      </c>
      <c r="X50" s="22">
        <v>10</v>
      </c>
      <c r="Y50" s="10"/>
    </row>
    <row r="51" spans="1:25" ht="15.6" x14ac:dyDescent="0.3">
      <c r="A51" s="25">
        <v>34</v>
      </c>
      <c r="B51" s="25">
        <v>493541</v>
      </c>
      <c r="C51" t="s">
        <v>358</v>
      </c>
      <c r="D51" t="s">
        <v>1562</v>
      </c>
      <c r="E51" s="25" t="s">
        <v>183</v>
      </c>
      <c r="F51" s="25" t="s">
        <v>20</v>
      </c>
      <c r="G51" s="25">
        <v>88</v>
      </c>
      <c r="H51" s="25">
        <v>89</v>
      </c>
      <c r="I51" s="25">
        <v>89</v>
      </c>
      <c r="J51" s="25">
        <v>88</v>
      </c>
      <c r="K51" s="25">
        <v>85</v>
      </c>
      <c r="L51" s="25">
        <v>86</v>
      </c>
      <c r="M51" s="25">
        <v>525</v>
      </c>
      <c r="N51" s="25">
        <v>9</v>
      </c>
      <c r="O51" s="22">
        <v>92</v>
      </c>
      <c r="P51" s="22">
        <v>89</v>
      </c>
      <c r="Q51" s="22">
        <v>89</v>
      </c>
      <c r="R51" s="22">
        <v>83</v>
      </c>
      <c r="S51" s="22">
        <v>85</v>
      </c>
      <c r="T51" s="22">
        <v>83</v>
      </c>
      <c r="U51" s="22">
        <v>521</v>
      </c>
      <c r="V51" s="22">
        <v>8</v>
      </c>
      <c r="W51" s="22">
        <v>1034</v>
      </c>
      <c r="X51" s="22">
        <v>16</v>
      </c>
      <c r="Y51" s="10"/>
    </row>
    <row r="52" spans="1:25" ht="15.6" x14ac:dyDescent="0.3">
      <c r="A52" s="25">
        <v>35</v>
      </c>
      <c r="B52" s="25">
        <v>419466</v>
      </c>
      <c r="C52" t="s">
        <v>354</v>
      </c>
      <c r="D52" t="s">
        <v>531</v>
      </c>
      <c r="E52" s="25" t="s">
        <v>182</v>
      </c>
      <c r="F52" s="25" t="s">
        <v>96</v>
      </c>
      <c r="G52" s="25">
        <v>89</v>
      </c>
      <c r="H52" s="25">
        <v>91</v>
      </c>
      <c r="I52" s="25">
        <v>87</v>
      </c>
      <c r="J52" s="25">
        <v>85</v>
      </c>
      <c r="K52" s="25">
        <v>88</v>
      </c>
      <c r="L52" s="25">
        <v>85</v>
      </c>
      <c r="M52" s="25">
        <v>525</v>
      </c>
      <c r="N52" s="25">
        <v>6</v>
      </c>
      <c r="O52" s="22">
        <v>87</v>
      </c>
      <c r="P52" s="22">
        <v>89</v>
      </c>
      <c r="Q52" s="22">
        <v>90</v>
      </c>
      <c r="R52" s="22">
        <v>86</v>
      </c>
      <c r="S52" s="22">
        <v>86</v>
      </c>
      <c r="T52" s="22">
        <v>91</v>
      </c>
      <c r="U52" s="22">
        <v>529</v>
      </c>
      <c r="V52" s="22">
        <v>7</v>
      </c>
      <c r="W52" s="22">
        <v>1034</v>
      </c>
      <c r="X52" s="22">
        <v>12</v>
      </c>
      <c r="Y52" s="10"/>
    </row>
    <row r="53" spans="1:25" ht="15.6" x14ac:dyDescent="0.3">
      <c r="A53" s="25">
        <v>36</v>
      </c>
      <c r="B53" s="25">
        <v>457320</v>
      </c>
      <c r="C53" t="s">
        <v>270</v>
      </c>
      <c r="D53" t="s">
        <v>1577</v>
      </c>
      <c r="E53" s="25" t="s">
        <v>182</v>
      </c>
      <c r="F53" s="25" t="s">
        <v>20</v>
      </c>
      <c r="G53" s="25">
        <v>88</v>
      </c>
      <c r="H53" s="25">
        <v>89</v>
      </c>
      <c r="I53" s="25">
        <v>82</v>
      </c>
      <c r="J53" s="25">
        <v>94</v>
      </c>
      <c r="K53" s="25">
        <v>90</v>
      </c>
      <c r="L53" s="25">
        <v>81</v>
      </c>
      <c r="M53" s="25">
        <v>524</v>
      </c>
      <c r="N53" s="25">
        <v>5</v>
      </c>
      <c r="O53" s="22">
        <v>81</v>
      </c>
      <c r="P53" s="22">
        <v>87</v>
      </c>
      <c r="Q53" s="22">
        <v>84</v>
      </c>
      <c r="R53" s="22">
        <v>86</v>
      </c>
      <c r="S53" s="22">
        <v>84</v>
      </c>
      <c r="T53" s="22">
        <v>89</v>
      </c>
      <c r="U53" s="22">
        <v>511</v>
      </c>
      <c r="V53" s="22">
        <v>7</v>
      </c>
      <c r="W53" s="22">
        <v>1032</v>
      </c>
      <c r="X53" s="22">
        <v>12</v>
      </c>
      <c r="Y53" s="10"/>
    </row>
    <row r="54" spans="1:25" ht="15.6" x14ac:dyDescent="0.3">
      <c r="A54" s="25">
        <v>37</v>
      </c>
      <c r="B54" s="25">
        <v>492407</v>
      </c>
      <c r="C54" t="s">
        <v>294</v>
      </c>
      <c r="D54" t="s">
        <v>532</v>
      </c>
      <c r="E54" s="25" t="s">
        <v>181</v>
      </c>
      <c r="F54" s="25" t="s">
        <v>1578</v>
      </c>
      <c r="G54" s="25">
        <v>93</v>
      </c>
      <c r="H54" s="25">
        <v>84</v>
      </c>
      <c r="I54" s="25">
        <v>90</v>
      </c>
      <c r="J54" s="25">
        <v>80</v>
      </c>
      <c r="K54" s="25">
        <v>83</v>
      </c>
      <c r="L54" s="25">
        <v>93</v>
      </c>
      <c r="M54" s="25">
        <v>523</v>
      </c>
      <c r="N54" s="25">
        <v>2</v>
      </c>
      <c r="O54" s="22">
        <v>84</v>
      </c>
      <c r="P54" s="22">
        <v>84</v>
      </c>
      <c r="Q54" s="22">
        <v>84</v>
      </c>
      <c r="R54" s="22">
        <v>81</v>
      </c>
      <c r="S54" s="22">
        <v>88</v>
      </c>
      <c r="T54" s="22">
        <v>89</v>
      </c>
      <c r="U54" s="22">
        <v>510</v>
      </c>
      <c r="V54" s="22">
        <v>3</v>
      </c>
      <c r="W54" s="22">
        <v>1027</v>
      </c>
      <c r="X54" s="22">
        <v>9</v>
      </c>
      <c r="Y54" s="10"/>
    </row>
    <row r="55" spans="1:25" ht="15.6" x14ac:dyDescent="0.3">
      <c r="A55" s="25">
        <v>38</v>
      </c>
      <c r="B55" s="25">
        <v>493526</v>
      </c>
      <c r="C55" t="s">
        <v>294</v>
      </c>
      <c r="D55" t="s">
        <v>528</v>
      </c>
      <c r="E55" s="25" t="s">
        <v>182</v>
      </c>
      <c r="F55" s="25" t="s">
        <v>31</v>
      </c>
      <c r="G55" s="25">
        <v>79</v>
      </c>
      <c r="H55" s="25">
        <v>91</v>
      </c>
      <c r="I55" s="25">
        <v>87</v>
      </c>
      <c r="J55" s="25">
        <v>89</v>
      </c>
      <c r="K55" s="25">
        <v>89</v>
      </c>
      <c r="L55" s="25">
        <v>87</v>
      </c>
      <c r="M55" s="25">
        <v>522</v>
      </c>
      <c r="N55" s="25">
        <v>5</v>
      </c>
      <c r="O55" s="22">
        <v>90</v>
      </c>
      <c r="P55" s="22">
        <v>93</v>
      </c>
      <c r="Q55" s="22">
        <v>89</v>
      </c>
      <c r="R55" s="22">
        <v>91</v>
      </c>
      <c r="S55" s="22">
        <v>84</v>
      </c>
      <c r="T55" s="22">
        <v>92</v>
      </c>
      <c r="U55" s="22">
        <v>539</v>
      </c>
      <c r="V55" s="22">
        <v>10</v>
      </c>
      <c r="W55" s="22">
        <v>1026</v>
      </c>
      <c r="X55" s="22">
        <v>13</v>
      </c>
      <c r="Y55" s="10"/>
    </row>
    <row r="56" spans="1:25" ht="15.6" x14ac:dyDescent="0.3">
      <c r="A56" s="25">
        <v>39</v>
      </c>
      <c r="B56" s="25">
        <v>436462</v>
      </c>
      <c r="C56" t="s">
        <v>299</v>
      </c>
      <c r="D56" t="s">
        <v>388</v>
      </c>
      <c r="E56" s="25" t="s">
        <v>182</v>
      </c>
      <c r="F56" s="25" t="s">
        <v>74</v>
      </c>
      <c r="G56" s="25">
        <v>92</v>
      </c>
      <c r="H56" s="25">
        <v>88</v>
      </c>
      <c r="I56" s="25">
        <v>85</v>
      </c>
      <c r="J56" s="25">
        <v>89</v>
      </c>
      <c r="K56" s="25">
        <v>81</v>
      </c>
      <c r="L56" s="25">
        <v>86</v>
      </c>
      <c r="M56" s="25">
        <v>521</v>
      </c>
      <c r="N56" s="25">
        <v>8</v>
      </c>
      <c r="O56" s="22">
        <v>87</v>
      </c>
      <c r="P56" s="22">
        <v>92</v>
      </c>
      <c r="Q56" s="22">
        <v>88</v>
      </c>
      <c r="R56" s="22">
        <v>90</v>
      </c>
      <c r="S56" s="22">
        <v>88</v>
      </c>
      <c r="T56" s="22">
        <v>91</v>
      </c>
      <c r="U56" s="22">
        <v>536</v>
      </c>
      <c r="V56" s="22">
        <v>11</v>
      </c>
      <c r="W56" s="22">
        <v>1026</v>
      </c>
      <c r="X56" s="22">
        <v>12</v>
      </c>
      <c r="Y56" s="10"/>
    </row>
    <row r="57" spans="1:25" ht="15.6" x14ac:dyDescent="0.3">
      <c r="A57" s="25">
        <v>40</v>
      </c>
      <c r="B57" s="25">
        <v>488036</v>
      </c>
      <c r="C57" t="s">
        <v>366</v>
      </c>
      <c r="D57" t="s">
        <v>1579</v>
      </c>
      <c r="E57" s="25" t="s">
        <v>182</v>
      </c>
      <c r="F57" s="25" t="s">
        <v>25</v>
      </c>
      <c r="G57" s="25">
        <v>88</v>
      </c>
      <c r="H57" s="25">
        <v>87</v>
      </c>
      <c r="I57" s="25">
        <v>87</v>
      </c>
      <c r="J57" s="25">
        <v>87</v>
      </c>
      <c r="K57" s="25">
        <v>84</v>
      </c>
      <c r="L57" s="25">
        <v>88</v>
      </c>
      <c r="M57" s="25">
        <v>521</v>
      </c>
      <c r="N57" s="25">
        <v>6</v>
      </c>
      <c r="O57" s="22">
        <v>86</v>
      </c>
      <c r="P57" s="22">
        <v>83</v>
      </c>
      <c r="Q57" s="22">
        <v>87</v>
      </c>
      <c r="R57" s="22">
        <v>89</v>
      </c>
      <c r="S57" s="22">
        <v>90</v>
      </c>
      <c r="T57" s="22">
        <v>84</v>
      </c>
      <c r="U57" s="22">
        <v>519</v>
      </c>
      <c r="V57" s="22">
        <v>8</v>
      </c>
      <c r="W57" s="22">
        <v>1024</v>
      </c>
      <c r="X57" s="22">
        <v>10</v>
      </c>
      <c r="Y57" s="10"/>
    </row>
    <row r="58" spans="1:25" ht="15.6" x14ac:dyDescent="0.3">
      <c r="A58" s="25">
        <v>41</v>
      </c>
      <c r="B58" s="25">
        <v>355601</v>
      </c>
      <c r="C58" t="s">
        <v>155</v>
      </c>
      <c r="D58" t="s">
        <v>566</v>
      </c>
      <c r="E58" s="25" t="s">
        <v>182</v>
      </c>
      <c r="F58" s="25" t="s">
        <v>20</v>
      </c>
      <c r="G58" s="25">
        <v>83</v>
      </c>
      <c r="H58" s="25">
        <v>86</v>
      </c>
      <c r="I58" s="25">
        <v>88</v>
      </c>
      <c r="J58" s="25">
        <v>93</v>
      </c>
      <c r="K58" s="25">
        <v>87</v>
      </c>
      <c r="L58" s="25">
        <v>84</v>
      </c>
      <c r="M58" s="25">
        <v>521</v>
      </c>
      <c r="N58" s="25">
        <v>5</v>
      </c>
      <c r="O58" s="22">
        <v>84</v>
      </c>
      <c r="P58" s="22">
        <v>88</v>
      </c>
      <c r="Q58" s="22">
        <v>92</v>
      </c>
      <c r="R58" s="22">
        <v>87</v>
      </c>
      <c r="S58" s="22">
        <v>83</v>
      </c>
      <c r="T58" s="22">
        <v>87</v>
      </c>
      <c r="U58" s="22">
        <v>521</v>
      </c>
      <c r="V58" s="22">
        <v>5</v>
      </c>
      <c r="W58" s="22">
        <v>1022</v>
      </c>
      <c r="X58" s="22">
        <v>6</v>
      </c>
      <c r="Y58" s="10"/>
    </row>
    <row r="59" spans="1:25" ht="15.6" x14ac:dyDescent="0.3">
      <c r="A59" s="25">
        <v>42</v>
      </c>
      <c r="B59" s="25">
        <v>492461</v>
      </c>
      <c r="C59" t="s">
        <v>523</v>
      </c>
      <c r="D59" t="s">
        <v>522</v>
      </c>
      <c r="E59" s="25" t="s">
        <v>182</v>
      </c>
      <c r="F59" s="25" t="s">
        <v>74</v>
      </c>
      <c r="G59" s="25">
        <v>90</v>
      </c>
      <c r="H59" s="25">
        <v>92</v>
      </c>
      <c r="I59" s="25">
        <v>82</v>
      </c>
      <c r="J59" s="25">
        <v>85</v>
      </c>
      <c r="K59" s="25">
        <v>87</v>
      </c>
      <c r="L59" s="25">
        <v>84</v>
      </c>
      <c r="M59" s="25">
        <v>520</v>
      </c>
      <c r="N59" s="25">
        <v>6</v>
      </c>
      <c r="O59" s="22">
        <v>86</v>
      </c>
      <c r="P59" s="22">
        <v>79</v>
      </c>
      <c r="Q59" s="22">
        <v>90</v>
      </c>
      <c r="R59" s="22">
        <v>85</v>
      </c>
      <c r="S59" s="22">
        <v>86</v>
      </c>
      <c r="T59" s="22">
        <v>89</v>
      </c>
      <c r="U59" s="22">
        <v>515</v>
      </c>
      <c r="V59" s="22">
        <v>5</v>
      </c>
      <c r="W59" s="22">
        <v>1022</v>
      </c>
      <c r="X59" s="22">
        <v>6</v>
      </c>
      <c r="Y59" s="10"/>
    </row>
    <row r="60" spans="1:25" ht="15.6" x14ac:dyDescent="0.3">
      <c r="A60" s="25">
        <v>43</v>
      </c>
      <c r="B60" s="25">
        <v>493682</v>
      </c>
      <c r="C60" t="s">
        <v>1580</v>
      </c>
      <c r="D60" t="s">
        <v>1581</v>
      </c>
      <c r="E60" s="25" t="s">
        <v>183</v>
      </c>
      <c r="F60" s="25" t="s">
        <v>12</v>
      </c>
      <c r="G60" s="25">
        <v>77</v>
      </c>
      <c r="H60" s="25">
        <v>84</v>
      </c>
      <c r="I60" s="25">
        <v>94</v>
      </c>
      <c r="J60" s="25">
        <v>93</v>
      </c>
      <c r="K60" s="25">
        <v>85</v>
      </c>
      <c r="L60" s="25">
        <v>83</v>
      </c>
      <c r="M60" s="25">
        <v>516</v>
      </c>
      <c r="N60" s="25">
        <v>9</v>
      </c>
      <c r="O60" s="22">
        <v>81</v>
      </c>
      <c r="P60" s="22">
        <v>85</v>
      </c>
      <c r="Q60" s="22">
        <v>84</v>
      </c>
      <c r="R60" s="22">
        <v>79</v>
      </c>
      <c r="S60" s="22">
        <v>84</v>
      </c>
      <c r="T60" s="22">
        <v>82</v>
      </c>
      <c r="U60" s="22">
        <v>495</v>
      </c>
      <c r="V60" s="22">
        <v>1</v>
      </c>
      <c r="W60" s="22">
        <v>1020</v>
      </c>
      <c r="X60" s="22">
        <v>9</v>
      </c>
      <c r="Y60" s="10"/>
    </row>
    <row r="61" spans="1:25" ht="15.6" x14ac:dyDescent="0.3">
      <c r="A61" s="25">
        <v>44</v>
      </c>
      <c r="B61" s="25">
        <v>467093</v>
      </c>
      <c r="C61" t="s">
        <v>1582</v>
      </c>
      <c r="D61" t="s">
        <v>1583</v>
      </c>
      <c r="E61" s="25" t="s">
        <v>183</v>
      </c>
      <c r="F61" s="25" t="s">
        <v>114</v>
      </c>
      <c r="G61" s="25">
        <v>90</v>
      </c>
      <c r="H61" s="25">
        <v>83</v>
      </c>
      <c r="I61" s="25">
        <v>89</v>
      </c>
      <c r="J61" s="25">
        <v>87</v>
      </c>
      <c r="K61" s="25">
        <v>83</v>
      </c>
      <c r="L61" s="25">
        <v>84</v>
      </c>
      <c r="M61" s="25">
        <v>516</v>
      </c>
      <c r="N61" s="25">
        <v>2</v>
      </c>
      <c r="O61" s="22">
        <v>87</v>
      </c>
      <c r="P61" s="22">
        <v>83</v>
      </c>
      <c r="Q61" s="22">
        <v>86</v>
      </c>
      <c r="R61" s="22">
        <v>86</v>
      </c>
      <c r="S61" s="22">
        <v>89</v>
      </c>
      <c r="T61" s="22">
        <v>80</v>
      </c>
      <c r="U61" s="22">
        <v>511</v>
      </c>
      <c r="V61" s="22">
        <v>3</v>
      </c>
      <c r="W61" s="22">
        <v>1018</v>
      </c>
      <c r="X61" s="22">
        <v>7</v>
      </c>
      <c r="Y61" s="10"/>
    </row>
    <row r="62" spans="1:25" ht="15.6" x14ac:dyDescent="0.3">
      <c r="A62" s="25">
        <v>45</v>
      </c>
      <c r="B62" s="25">
        <v>490635</v>
      </c>
      <c r="C62" t="s">
        <v>1584</v>
      </c>
      <c r="D62" t="s">
        <v>1585</v>
      </c>
      <c r="E62" s="25" t="s">
        <v>182</v>
      </c>
      <c r="F62" s="25" t="s">
        <v>74</v>
      </c>
      <c r="G62" s="25">
        <v>79</v>
      </c>
      <c r="H62" s="25">
        <v>78</v>
      </c>
      <c r="I62" s="25">
        <v>89</v>
      </c>
      <c r="J62" s="25">
        <v>87</v>
      </c>
      <c r="K62" s="25">
        <v>89</v>
      </c>
      <c r="L62" s="25">
        <v>89</v>
      </c>
      <c r="M62" s="25">
        <v>511</v>
      </c>
      <c r="N62" s="25">
        <v>3</v>
      </c>
      <c r="O62" s="22">
        <v>81</v>
      </c>
      <c r="P62" s="22">
        <v>84</v>
      </c>
      <c r="Q62" s="22">
        <v>83</v>
      </c>
      <c r="R62" s="22">
        <v>85</v>
      </c>
      <c r="S62" s="22">
        <v>82</v>
      </c>
      <c r="T62" s="22">
        <v>95</v>
      </c>
      <c r="U62" s="22">
        <v>510</v>
      </c>
      <c r="V62" s="22">
        <v>3</v>
      </c>
      <c r="W62" s="22">
        <v>1016</v>
      </c>
      <c r="X62" s="22">
        <v>10</v>
      </c>
      <c r="Y62" s="10"/>
    </row>
    <row r="63" spans="1:25" ht="15.6" x14ac:dyDescent="0.3">
      <c r="A63" s="25">
        <v>46</v>
      </c>
      <c r="B63" s="25">
        <v>464426</v>
      </c>
      <c r="C63" t="s">
        <v>362</v>
      </c>
      <c r="D63" t="s">
        <v>388</v>
      </c>
      <c r="E63" s="25" t="s">
        <v>183</v>
      </c>
      <c r="F63" s="25" t="s">
        <v>74</v>
      </c>
      <c r="G63" s="25">
        <v>86</v>
      </c>
      <c r="H63" s="25">
        <v>85</v>
      </c>
      <c r="I63" s="25">
        <v>86</v>
      </c>
      <c r="J63" s="25">
        <v>86</v>
      </c>
      <c r="K63" s="25">
        <v>83</v>
      </c>
      <c r="L63" s="25">
        <v>84</v>
      </c>
      <c r="M63" s="25">
        <v>510</v>
      </c>
      <c r="N63" s="25">
        <v>5</v>
      </c>
      <c r="O63" s="22">
        <v>86</v>
      </c>
      <c r="P63" s="22">
        <v>88</v>
      </c>
      <c r="Q63" s="22">
        <v>85</v>
      </c>
      <c r="R63" s="22">
        <v>80</v>
      </c>
      <c r="S63" s="22">
        <v>85</v>
      </c>
      <c r="T63" s="22">
        <v>86</v>
      </c>
      <c r="U63" s="22">
        <v>510</v>
      </c>
      <c r="V63" s="22">
        <v>5</v>
      </c>
      <c r="W63" s="22">
        <v>1016</v>
      </c>
      <c r="X63" s="22">
        <v>8</v>
      </c>
      <c r="Y63" s="10"/>
    </row>
    <row r="64" spans="1:25" ht="15.6" x14ac:dyDescent="0.3">
      <c r="A64" s="25">
        <v>47</v>
      </c>
      <c r="B64" s="25">
        <v>413403</v>
      </c>
      <c r="C64" t="s">
        <v>300</v>
      </c>
      <c r="D64" t="s">
        <v>533</v>
      </c>
      <c r="E64" s="25" t="s">
        <v>182</v>
      </c>
      <c r="F64" s="25" t="s">
        <v>20</v>
      </c>
      <c r="G64" s="25">
        <v>86</v>
      </c>
      <c r="H64" s="25">
        <v>88</v>
      </c>
      <c r="I64" s="25">
        <v>83</v>
      </c>
      <c r="J64" s="25">
        <v>86</v>
      </c>
      <c r="K64" s="25">
        <v>88</v>
      </c>
      <c r="L64" s="25">
        <v>79</v>
      </c>
      <c r="M64" s="25">
        <v>510</v>
      </c>
      <c r="N64" s="25">
        <v>4</v>
      </c>
      <c r="O64" s="22">
        <v>81</v>
      </c>
      <c r="P64" s="22">
        <v>85</v>
      </c>
      <c r="Q64" s="22">
        <v>87</v>
      </c>
      <c r="R64" s="22">
        <v>86</v>
      </c>
      <c r="S64" s="22">
        <v>80</v>
      </c>
      <c r="T64" s="22">
        <v>87</v>
      </c>
      <c r="U64" s="22">
        <v>506</v>
      </c>
      <c r="V64" s="22">
        <v>3</v>
      </c>
      <c r="W64" s="22">
        <v>1015</v>
      </c>
      <c r="X64" s="22">
        <v>7</v>
      </c>
      <c r="Y64" s="10"/>
    </row>
    <row r="65" spans="1:25" ht="15.6" x14ac:dyDescent="0.3">
      <c r="A65" s="25">
        <v>48</v>
      </c>
      <c r="B65" s="25">
        <v>418872</v>
      </c>
      <c r="C65" t="s">
        <v>365</v>
      </c>
      <c r="D65" t="s">
        <v>1586</v>
      </c>
      <c r="E65" s="25" t="s">
        <v>183</v>
      </c>
      <c r="F65" s="25" t="s">
        <v>96</v>
      </c>
      <c r="G65" s="25">
        <v>88</v>
      </c>
      <c r="H65" s="25">
        <v>83</v>
      </c>
      <c r="I65" s="25">
        <v>80</v>
      </c>
      <c r="J65" s="25">
        <v>88</v>
      </c>
      <c r="K65" s="25">
        <v>86</v>
      </c>
      <c r="L65" s="25">
        <v>85</v>
      </c>
      <c r="M65" s="25">
        <v>510</v>
      </c>
      <c r="N65" s="25">
        <v>3</v>
      </c>
      <c r="O65" s="22">
        <v>80</v>
      </c>
      <c r="P65" s="22">
        <v>86</v>
      </c>
      <c r="Q65" s="22">
        <v>89</v>
      </c>
      <c r="R65" s="22">
        <v>82</v>
      </c>
      <c r="S65" s="22">
        <v>78</v>
      </c>
      <c r="T65" s="22">
        <v>85</v>
      </c>
      <c r="U65" s="22">
        <v>500</v>
      </c>
      <c r="V65" s="22">
        <v>2</v>
      </c>
      <c r="W65" s="22">
        <v>1012</v>
      </c>
      <c r="X65" s="22">
        <v>4</v>
      </c>
      <c r="Y65" s="10"/>
    </row>
    <row r="66" spans="1:25" ht="15.6" x14ac:dyDescent="0.3">
      <c r="A66" s="25">
        <v>49</v>
      </c>
      <c r="B66" s="25">
        <v>492445</v>
      </c>
      <c r="C66" t="s">
        <v>1587</v>
      </c>
      <c r="D66" t="s">
        <v>1588</v>
      </c>
      <c r="E66" s="25" t="s">
        <v>181</v>
      </c>
      <c r="F66" s="25" t="s">
        <v>46</v>
      </c>
      <c r="G66" s="25">
        <v>84</v>
      </c>
      <c r="H66" s="25">
        <v>84</v>
      </c>
      <c r="I66" s="25">
        <v>84</v>
      </c>
      <c r="J66" s="25">
        <v>82</v>
      </c>
      <c r="K66" s="25">
        <v>87</v>
      </c>
      <c r="L66" s="25">
        <v>88</v>
      </c>
      <c r="M66" s="25">
        <v>509</v>
      </c>
      <c r="N66" s="25">
        <v>5</v>
      </c>
      <c r="O66" s="22">
        <v>86</v>
      </c>
      <c r="P66" s="22">
        <v>86</v>
      </c>
      <c r="Q66" s="22">
        <v>86</v>
      </c>
      <c r="R66" s="22">
        <v>86</v>
      </c>
      <c r="S66" s="22">
        <v>85</v>
      </c>
      <c r="T66" s="22">
        <v>88</v>
      </c>
      <c r="U66" s="22">
        <v>517</v>
      </c>
      <c r="V66" s="22">
        <v>6</v>
      </c>
      <c r="W66" s="22">
        <v>1009</v>
      </c>
      <c r="X66" s="22">
        <v>9</v>
      </c>
      <c r="Y66" s="10"/>
    </row>
    <row r="67" spans="1:25" ht="15.6" x14ac:dyDescent="0.3">
      <c r="A67" s="25">
        <v>50</v>
      </c>
      <c r="B67" s="25">
        <v>400577</v>
      </c>
      <c r="C67" t="s">
        <v>352</v>
      </c>
      <c r="D67" t="s">
        <v>1589</v>
      </c>
      <c r="E67" s="25" t="s">
        <v>182</v>
      </c>
      <c r="F67" s="25" t="s">
        <v>12</v>
      </c>
      <c r="G67" s="25">
        <v>90</v>
      </c>
      <c r="H67" s="25">
        <v>82</v>
      </c>
      <c r="I67" s="25">
        <v>81</v>
      </c>
      <c r="J67" s="25">
        <v>88</v>
      </c>
      <c r="K67" s="25">
        <v>86</v>
      </c>
      <c r="L67" s="25">
        <v>81</v>
      </c>
      <c r="M67" s="25">
        <v>508</v>
      </c>
      <c r="N67" s="25">
        <v>3</v>
      </c>
      <c r="O67" s="22">
        <v>83</v>
      </c>
      <c r="P67" s="22">
        <v>87</v>
      </c>
      <c r="Q67" s="22">
        <v>80</v>
      </c>
      <c r="R67" s="22">
        <v>88</v>
      </c>
      <c r="S67" s="22">
        <v>83</v>
      </c>
      <c r="T67" s="22">
        <v>82</v>
      </c>
      <c r="U67" s="22">
        <v>503</v>
      </c>
      <c r="V67" s="22">
        <v>6</v>
      </c>
      <c r="W67" s="22">
        <v>1006</v>
      </c>
      <c r="X67" s="22">
        <v>10</v>
      </c>
      <c r="Y67" s="10"/>
    </row>
    <row r="68" spans="1:25" ht="15.6" x14ac:dyDescent="0.3">
      <c r="A68" s="25">
        <v>51</v>
      </c>
      <c r="B68" s="25">
        <v>305057</v>
      </c>
      <c r="C68" t="s">
        <v>357</v>
      </c>
      <c r="D68" t="s">
        <v>1590</v>
      </c>
      <c r="E68" s="25" t="s">
        <v>182</v>
      </c>
      <c r="F68" s="25" t="s">
        <v>69</v>
      </c>
      <c r="G68" s="25">
        <v>83</v>
      </c>
      <c r="H68" s="25">
        <v>90</v>
      </c>
      <c r="I68" s="25">
        <v>84</v>
      </c>
      <c r="J68" s="25">
        <v>82</v>
      </c>
      <c r="K68" s="25">
        <v>88</v>
      </c>
      <c r="L68" s="25">
        <v>80</v>
      </c>
      <c r="M68" s="25">
        <v>507</v>
      </c>
      <c r="N68" s="25">
        <v>4</v>
      </c>
      <c r="O68" s="22">
        <v>84</v>
      </c>
      <c r="P68" s="22">
        <v>83</v>
      </c>
      <c r="Q68" s="22">
        <v>87</v>
      </c>
      <c r="R68" s="22">
        <v>88</v>
      </c>
      <c r="S68" s="22">
        <v>76</v>
      </c>
      <c r="T68" s="22">
        <v>84</v>
      </c>
      <c r="U68" s="22">
        <v>502</v>
      </c>
      <c r="V68" s="22">
        <v>1</v>
      </c>
      <c r="W68" s="22">
        <v>1002</v>
      </c>
      <c r="X68" s="22">
        <v>4</v>
      </c>
      <c r="Y68" s="10"/>
    </row>
    <row r="69" spans="1:25" ht="15.6" x14ac:dyDescent="0.3">
      <c r="A69" s="25">
        <v>52</v>
      </c>
      <c r="B69" s="25">
        <v>437046</v>
      </c>
      <c r="C69" t="s">
        <v>126</v>
      </c>
      <c r="D69" t="s">
        <v>1591</v>
      </c>
      <c r="E69" s="25" t="s">
        <v>182</v>
      </c>
      <c r="F69" s="25" t="s">
        <v>97</v>
      </c>
      <c r="G69" s="25">
        <v>84</v>
      </c>
      <c r="H69" s="25">
        <v>85</v>
      </c>
      <c r="I69" s="25">
        <v>83</v>
      </c>
      <c r="J69" s="25">
        <v>87</v>
      </c>
      <c r="K69" s="25">
        <v>84</v>
      </c>
      <c r="L69" s="25">
        <v>84</v>
      </c>
      <c r="M69" s="25">
        <v>507</v>
      </c>
      <c r="N69" s="25">
        <v>3</v>
      </c>
      <c r="O69" s="22">
        <v>82</v>
      </c>
      <c r="P69" s="22">
        <v>82</v>
      </c>
      <c r="Q69" s="22">
        <v>85</v>
      </c>
      <c r="R69" s="22">
        <v>83</v>
      </c>
      <c r="S69" s="22">
        <v>83</v>
      </c>
      <c r="T69" s="22">
        <v>82</v>
      </c>
      <c r="U69" s="22">
        <v>497</v>
      </c>
      <c r="V69" s="22">
        <v>5</v>
      </c>
      <c r="W69" s="22">
        <v>994</v>
      </c>
      <c r="X69" s="22">
        <v>6</v>
      </c>
      <c r="Y69" s="10"/>
    </row>
    <row r="70" spans="1:25" ht="15.6" x14ac:dyDescent="0.3">
      <c r="A70" s="25">
        <v>53</v>
      </c>
      <c r="B70" s="25">
        <v>431761</v>
      </c>
      <c r="C70" t="s">
        <v>729</v>
      </c>
      <c r="D70" t="s">
        <v>728</v>
      </c>
      <c r="E70" s="25" t="s">
        <v>181</v>
      </c>
      <c r="F70" s="25" t="s">
        <v>53</v>
      </c>
      <c r="G70" s="25">
        <v>86</v>
      </c>
      <c r="H70" s="25">
        <v>79</v>
      </c>
      <c r="I70" s="25">
        <v>79</v>
      </c>
      <c r="J70" s="25">
        <v>87</v>
      </c>
      <c r="K70" s="25">
        <v>87</v>
      </c>
      <c r="L70" s="25">
        <v>86</v>
      </c>
      <c r="M70" s="25">
        <v>504</v>
      </c>
      <c r="N70" s="25">
        <v>8</v>
      </c>
      <c r="O70" s="22">
        <v>84</v>
      </c>
      <c r="P70" s="22">
        <v>85</v>
      </c>
      <c r="Q70" s="22">
        <v>79</v>
      </c>
      <c r="R70" s="22">
        <v>82</v>
      </c>
      <c r="S70" s="22">
        <v>78</v>
      </c>
      <c r="T70" s="22">
        <v>81</v>
      </c>
      <c r="U70" s="22">
        <v>489</v>
      </c>
      <c r="V70" s="22">
        <v>4</v>
      </c>
      <c r="W70" s="22">
        <v>982</v>
      </c>
      <c r="X70" s="22">
        <v>9</v>
      </c>
      <c r="Y70" s="10"/>
    </row>
    <row r="71" spans="1:25" ht="15.6" x14ac:dyDescent="0.3">
      <c r="A71" s="25">
        <v>54</v>
      </c>
      <c r="B71" s="25">
        <v>457036</v>
      </c>
      <c r="C71" t="s">
        <v>1592</v>
      </c>
      <c r="D71" t="s">
        <v>1593</v>
      </c>
      <c r="E71" s="25" t="s">
        <v>182</v>
      </c>
      <c r="F71" s="25" t="s">
        <v>14</v>
      </c>
      <c r="G71" s="25">
        <v>86</v>
      </c>
      <c r="H71" s="25">
        <v>83</v>
      </c>
      <c r="I71" s="25">
        <v>80</v>
      </c>
      <c r="J71" s="25">
        <v>87</v>
      </c>
      <c r="K71" s="25">
        <v>83</v>
      </c>
      <c r="L71" s="25">
        <v>84</v>
      </c>
      <c r="M71" s="25">
        <v>503</v>
      </c>
      <c r="N71" s="25">
        <v>0</v>
      </c>
      <c r="O71" s="22">
        <v>81</v>
      </c>
      <c r="P71" s="22">
        <v>80</v>
      </c>
      <c r="Q71" s="22">
        <v>75</v>
      </c>
      <c r="R71" s="22">
        <v>87</v>
      </c>
      <c r="S71" s="22">
        <v>80</v>
      </c>
      <c r="T71" s="22">
        <v>74</v>
      </c>
      <c r="U71" s="22">
        <v>477</v>
      </c>
      <c r="V71" s="22">
        <v>4</v>
      </c>
      <c r="W71" s="22">
        <v>977</v>
      </c>
      <c r="X71" s="22">
        <v>6</v>
      </c>
      <c r="Y71" s="10"/>
    </row>
    <row r="72" spans="1:25" ht="15.6" x14ac:dyDescent="0.3">
      <c r="A72" s="25">
        <v>55</v>
      </c>
      <c r="B72" s="25">
        <v>404999</v>
      </c>
      <c r="C72" t="s">
        <v>337</v>
      </c>
      <c r="D72" t="s">
        <v>1594</v>
      </c>
      <c r="E72" s="25" t="s">
        <v>182</v>
      </c>
      <c r="F72" s="25" t="s">
        <v>83</v>
      </c>
      <c r="G72" s="25">
        <v>81</v>
      </c>
      <c r="H72" s="25">
        <v>82</v>
      </c>
      <c r="I72" s="25">
        <v>90</v>
      </c>
      <c r="J72" s="25">
        <v>88</v>
      </c>
      <c r="K72" s="25">
        <v>79</v>
      </c>
      <c r="L72" s="25">
        <v>81</v>
      </c>
      <c r="M72" s="25">
        <v>501</v>
      </c>
      <c r="N72" s="25">
        <v>4</v>
      </c>
      <c r="O72" s="22">
        <v>76</v>
      </c>
      <c r="P72" s="22">
        <v>84</v>
      </c>
      <c r="Q72" s="22">
        <v>85</v>
      </c>
      <c r="R72" s="22">
        <v>83</v>
      </c>
      <c r="S72" s="22">
        <v>80</v>
      </c>
      <c r="T72" s="22">
        <v>75</v>
      </c>
      <c r="U72" s="22">
        <v>483</v>
      </c>
      <c r="V72" s="22">
        <v>3</v>
      </c>
      <c r="W72" s="22">
        <v>976</v>
      </c>
      <c r="X72" s="22">
        <v>8</v>
      </c>
      <c r="Y72" s="10"/>
    </row>
    <row r="73" spans="1:25" ht="15.6" x14ac:dyDescent="0.3">
      <c r="A73" s="25">
        <v>56</v>
      </c>
      <c r="B73" s="25">
        <v>493692</v>
      </c>
      <c r="C73" t="s">
        <v>364</v>
      </c>
      <c r="D73" t="s">
        <v>462</v>
      </c>
      <c r="E73" s="25" t="s">
        <v>182</v>
      </c>
      <c r="F73" s="25" t="s">
        <v>12</v>
      </c>
      <c r="G73" s="25">
        <v>87</v>
      </c>
      <c r="H73" s="25">
        <v>82</v>
      </c>
      <c r="I73" s="25">
        <v>84</v>
      </c>
      <c r="J73" s="25">
        <v>81</v>
      </c>
      <c r="K73" s="25">
        <v>83</v>
      </c>
      <c r="L73" s="25">
        <v>84</v>
      </c>
      <c r="M73" s="25">
        <v>501</v>
      </c>
      <c r="N73" s="25">
        <v>3</v>
      </c>
      <c r="O73" s="22">
        <v>87</v>
      </c>
      <c r="P73" s="22">
        <v>89</v>
      </c>
      <c r="Q73" s="22">
        <v>88</v>
      </c>
      <c r="R73" s="22">
        <v>81</v>
      </c>
      <c r="S73" s="22">
        <v>78</v>
      </c>
      <c r="T73" s="22">
        <v>81</v>
      </c>
      <c r="U73" s="22">
        <v>504</v>
      </c>
      <c r="V73" s="22">
        <v>5</v>
      </c>
      <c r="W73" s="22">
        <v>970</v>
      </c>
      <c r="X73" s="22">
        <v>6</v>
      </c>
      <c r="Y73" s="10"/>
    </row>
    <row r="74" spans="1:25" ht="15.6" x14ac:dyDescent="0.3">
      <c r="A74" s="25">
        <v>57</v>
      </c>
      <c r="B74" s="25">
        <v>384509</v>
      </c>
      <c r="C74" t="s">
        <v>15</v>
      </c>
      <c r="D74" t="s">
        <v>1595</v>
      </c>
      <c r="E74" s="25" t="s">
        <v>181</v>
      </c>
      <c r="F74" s="25" t="s">
        <v>20</v>
      </c>
      <c r="G74" s="25">
        <v>93</v>
      </c>
      <c r="H74" s="25">
        <v>84</v>
      </c>
      <c r="I74" s="25">
        <v>90</v>
      </c>
      <c r="J74" s="25">
        <v>87</v>
      </c>
      <c r="K74" s="25">
        <v>79</v>
      </c>
      <c r="L74" s="25">
        <v>67</v>
      </c>
      <c r="M74" s="25">
        <v>500</v>
      </c>
      <c r="N74" s="25">
        <v>7</v>
      </c>
      <c r="O74" s="22">
        <v>76</v>
      </c>
      <c r="P74" s="22">
        <v>84</v>
      </c>
      <c r="Q74" s="22">
        <v>78</v>
      </c>
      <c r="R74" s="22">
        <v>82</v>
      </c>
      <c r="S74" s="22">
        <v>81</v>
      </c>
      <c r="T74" s="22">
        <v>84</v>
      </c>
      <c r="U74" s="22">
        <v>485</v>
      </c>
      <c r="V74" s="22">
        <v>4</v>
      </c>
      <c r="W74" s="22">
        <v>966</v>
      </c>
      <c r="X74" s="22">
        <v>7</v>
      </c>
      <c r="Y74" s="10"/>
    </row>
    <row r="75" spans="1:25" ht="15.6" x14ac:dyDescent="0.3">
      <c r="A75" s="25">
        <v>58</v>
      </c>
      <c r="B75" s="25">
        <v>493736</v>
      </c>
      <c r="C75" t="s">
        <v>127</v>
      </c>
      <c r="D75" t="s">
        <v>536</v>
      </c>
      <c r="E75" s="25" t="s">
        <v>183</v>
      </c>
      <c r="F75" s="25" t="s">
        <v>25</v>
      </c>
      <c r="G75" s="25">
        <v>84</v>
      </c>
      <c r="H75" s="25">
        <v>84</v>
      </c>
      <c r="I75" s="25">
        <v>88</v>
      </c>
      <c r="J75" s="25">
        <v>78</v>
      </c>
      <c r="K75" s="25">
        <v>78</v>
      </c>
      <c r="L75" s="25">
        <v>86</v>
      </c>
      <c r="M75" s="25">
        <v>498</v>
      </c>
      <c r="N75" s="25">
        <v>5</v>
      </c>
      <c r="O75" s="22">
        <v>79</v>
      </c>
      <c r="P75" s="22">
        <v>76</v>
      </c>
      <c r="Q75" s="22">
        <v>85</v>
      </c>
      <c r="R75" s="22">
        <v>75</v>
      </c>
      <c r="S75" s="22">
        <v>77</v>
      </c>
      <c r="T75" s="22">
        <v>78</v>
      </c>
      <c r="U75" s="22">
        <v>470</v>
      </c>
      <c r="V75" s="22">
        <v>0</v>
      </c>
      <c r="W75" s="22">
        <v>965</v>
      </c>
      <c r="X75" s="22">
        <v>3</v>
      </c>
      <c r="Y75" s="10"/>
    </row>
    <row r="76" spans="1:25" ht="15.6" x14ac:dyDescent="0.3">
      <c r="A76" s="25">
        <v>59</v>
      </c>
      <c r="B76" s="25">
        <v>493634</v>
      </c>
      <c r="C76" t="s">
        <v>1596</v>
      </c>
      <c r="D76" t="s">
        <v>1597</v>
      </c>
      <c r="E76" s="25" t="s">
        <v>181</v>
      </c>
      <c r="F76" s="25" t="s">
        <v>12</v>
      </c>
      <c r="G76" s="25">
        <v>80</v>
      </c>
      <c r="H76" s="25">
        <v>87</v>
      </c>
      <c r="I76" s="25">
        <v>85</v>
      </c>
      <c r="J76" s="25">
        <v>79</v>
      </c>
      <c r="K76" s="25">
        <v>83</v>
      </c>
      <c r="L76" s="25">
        <v>84</v>
      </c>
      <c r="M76" s="25">
        <v>498</v>
      </c>
      <c r="N76" s="25">
        <v>3</v>
      </c>
      <c r="O76" s="22">
        <v>81</v>
      </c>
      <c r="P76" s="22">
        <v>77</v>
      </c>
      <c r="Q76" s="22">
        <v>75</v>
      </c>
      <c r="R76" s="22">
        <v>80</v>
      </c>
      <c r="S76" s="22">
        <v>74</v>
      </c>
      <c r="T76" s="22">
        <v>80</v>
      </c>
      <c r="U76" s="22">
        <v>467</v>
      </c>
      <c r="V76" s="22">
        <v>4</v>
      </c>
      <c r="W76" s="22">
        <v>945</v>
      </c>
      <c r="X76" s="22">
        <v>5</v>
      </c>
      <c r="Y76" s="10"/>
    </row>
    <row r="77" spans="1:25" ht="15.6" x14ac:dyDescent="0.3">
      <c r="A77" s="25">
        <v>60</v>
      </c>
      <c r="B77" s="25">
        <v>436449</v>
      </c>
      <c r="C77" t="s">
        <v>775</v>
      </c>
      <c r="D77" t="s">
        <v>1598</v>
      </c>
      <c r="E77" s="25" t="s">
        <v>183</v>
      </c>
      <c r="F77" s="25" t="s">
        <v>41</v>
      </c>
      <c r="G77" s="25">
        <v>83</v>
      </c>
      <c r="H77" s="25">
        <v>86</v>
      </c>
      <c r="I77" s="25">
        <v>78</v>
      </c>
      <c r="J77" s="25">
        <v>79</v>
      </c>
      <c r="K77" s="25">
        <v>84</v>
      </c>
      <c r="L77" s="25">
        <v>85</v>
      </c>
      <c r="M77" s="25">
        <v>495</v>
      </c>
      <c r="N77" s="25">
        <v>2</v>
      </c>
      <c r="O77" s="22">
        <v>84</v>
      </c>
      <c r="P77" s="22">
        <v>68</v>
      </c>
      <c r="Q77" s="22">
        <v>77</v>
      </c>
      <c r="R77" s="22">
        <v>81</v>
      </c>
      <c r="S77" s="22">
        <v>78</v>
      </c>
      <c r="T77" s="22">
        <v>74</v>
      </c>
      <c r="U77" s="22">
        <v>462</v>
      </c>
      <c r="V77" s="22">
        <v>1</v>
      </c>
      <c r="W77" s="22">
        <v>945</v>
      </c>
      <c r="X77" s="22">
        <v>5</v>
      </c>
      <c r="Y77" s="10"/>
    </row>
    <row r="78" spans="1:25" ht="15.6" x14ac:dyDescent="0.3">
      <c r="A78" s="25">
        <v>61</v>
      </c>
      <c r="B78" s="25">
        <v>493679</v>
      </c>
      <c r="C78" t="s">
        <v>1599</v>
      </c>
      <c r="D78" t="s">
        <v>1600</v>
      </c>
      <c r="E78" s="25" t="s">
        <v>181</v>
      </c>
      <c r="F78" s="25" t="s">
        <v>31</v>
      </c>
      <c r="G78" s="25">
        <v>77</v>
      </c>
      <c r="H78" s="25">
        <v>80</v>
      </c>
      <c r="I78" s="25">
        <v>77</v>
      </c>
      <c r="J78" s="25">
        <v>86</v>
      </c>
      <c r="K78" s="25">
        <v>82</v>
      </c>
      <c r="L78" s="25">
        <v>89</v>
      </c>
      <c r="M78" s="25">
        <v>491</v>
      </c>
      <c r="N78" s="25">
        <v>4</v>
      </c>
      <c r="O78" s="22">
        <v>68</v>
      </c>
      <c r="P78" s="22">
        <v>75</v>
      </c>
      <c r="Q78" s="22">
        <v>75</v>
      </c>
      <c r="R78" s="22">
        <v>84</v>
      </c>
      <c r="S78" s="22">
        <v>78</v>
      </c>
      <c r="T78" s="22">
        <v>75</v>
      </c>
      <c r="U78" s="22">
        <v>455</v>
      </c>
      <c r="V78" s="22">
        <v>3</v>
      </c>
      <c r="W78" s="22">
        <v>932</v>
      </c>
      <c r="X78" s="22">
        <v>8</v>
      </c>
      <c r="Y78" s="10"/>
    </row>
    <row r="79" spans="1:25" ht="15.6" x14ac:dyDescent="0.3">
      <c r="A79" s="25">
        <v>62</v>
      </c>
      <c r="B79" s="25">
        <v>457034</v>
      </c>
      <c r="C79" t="s">
        <v>1601</v>
      </c>
      <c r="D79" t="s">
        <v>1602</v>
      </c>
      <c r="E79" s="25" t="s">
        <v>182</v>
      </c>
      <c r="F79" s="25" t="s">
        <v>14</v>
      </c>
      <c r="G79" s="25">
        <v>84</v>
      </c>
      <c r="H79" s="25">
        <v>86</v>
      </c>
      <c r="I79" s="25">
        <v>73</v>
      </c>
      <c r="J79" s="25">
        <v>76</v>
      </c>
      <c r="K79" s="25">
        <v>80</v>
      </c>
      <c r="L79" s="25">
        <v>88</v>
      </c>
      <c r="M79" s="25">
        <v>487</v>
      </c>
      <c r="N79" s="25">
        <v>3</v>
      </c>
      <c r="O79" s="22">
        <v>83</v>
      </c>
      <c r="P79" s="22">
        <v>82</v>
      </c>
      <c r="Q79" s="22">
        <v>80</v>
      </c>
      <c r="R79" s="22">
        <v>70</v>
      </c>
      <c r="S79" s="22">
        <v>83</v>
      </c>
      <c r="T79" s="22">
        <v>73</v>
      </c>
      <c r="U79" s="22">
        <v>471</v>
      </c>
      <c r="V79" s="22">
        <v>3</v>
      </c>
      <c r="W79" s="22">
        <v>928</v>
      </c>
      <c r="X79" s="22">
        <v>5</v>
      </c>
      <c r="Y79" s="10"/>
    </row>
    <row r="80" spans="1:25" ht="15.6" x14ac:dyDescent="0.3">
      <c r="A80" s="25">
        <v>63</v>
      </c>
      <c r="B80" s="25">
        <v>478859</v>
      </c>
      <c r="C80" t="s">
        <v>367</v>
      </c>
      <c r="D80" t="s">
        <v>1603</v>
      </c>
      <c r="E80" s="25" t="s">
        <v>182</v>
      </c>
      <c r="F80" s="25" t="s">
        <v>96</v>
      </c>
      <c r="G80" s="25">
        <v>84</v>
      </c>
      <c r="H80" s="25">
        <v>81</v>
      </c>
      <c r="I80" s="25">
        <v>85</v>
      </c>
      <c r="J80" s="25">
        <v>80</v>
      </c>
      <c r="K80" s="25">
        <v>80</v>
      </c>
      <c r="L80" s="25">
        <v>77</v>
      </c>
      <c r="M80" s="25">
        <v>487</v>
      </c>
      <c r="N80" s="25">
        <v>2</v>
      </c>
      <c r="O80" s="22">
        <v>73</v>
      </c>
      <c r="P80" s="22">
        <v>68</v>
      </c>
      <c r="Q80" s="22">
        <v>77</v>
      </c>
      <c r="R80" s="22">
        <v>73</v>
      </c>
      <c r="S80" s="22">
        <v>83</v>
      </c>
      <c r="T80" s="22">
        <v>73</v>
      </c>
      <c r="U80" s="22">
        <v>447</v>
      </c>
      <c r="V80" s="22">
        <v>1</v>
      </c>
      <c r="W80" s="22">
        <v>917</v>
      </c>
      <c r="X80" s="22">
        <v>3</v>
      </c>
      <c r="Y80" s="10"/>
    </row>
    <row r="81" spans="1:25" ht="15.6" x14ac:dyDescent="0.3">
      <c r="A81" s="25">
        <v>64</v>
      </c>
      <c r="B81" s="25">
        <v>493625</v>
      </c>
      <c r="C81" t="s">
        <v>52</v>
      </c>
      <c r="D81" t="s">
        <v>536</v>
      </c>
      <c r="E81" s="25" t="s">
        <v>182</v>
      </c>
      <c r="F81" s="25" t="s">
        <v>25</v>
      </c>
      <c r="G81" s="25">
        <v>84</v>
      </c>
      <c r="H81" s="25">
        <v>81</v>
      </c>
      <c r="I81" s="25">
        <v>77</v>
      </c>
      <c r="J81" s="25">
        <v>81</v>
      </c>
      <c r="K81" s="25">
        <v>84</v>
      </c>
      <c r="L81" s="25">
        <v>77</v>
      </c>
      <c r="M81" s="25">
        <v>484</v>
      </c>
      <c r="N81" s="25">
        <v>3</v>
      </c>
      <c r="O81" s="22">
        <v>68</v>
      </c>
      <c r="P81" s="22">
        <v>67</v>
      </c>
      <c r="Q81" s="22">
        <v>71</v>
      </c>
      <c r="R81" s="22">
        <v>75</v>
      </c>
      <c r="S81" s="22">
        <v>72</v>
      </c>
      <c r="T81" s="22">
        <v>84</v>
      </c>
      <c r="U81" s="22">
        <v>437</v>
      </c>
      <c r="V81" s="22">
        <v>3</v>
      </c>
      <c r="W81" s="22">
        <v>882</v>
      </c>
      <c r="X81" s="22">
        <v>6</v>
      </c>
      <c r="Y81" s="10"/>
    </row>
    <row r="82" spans="1:25" ht="15.6" x14ac:dyDescent="0.3">
      <c r="A82" s="25">
        <v>65</v>
      </c>
      <c r="B82" s="25">
        <v>483850</v>
      </c>
      <c r="C82" t="s">
        <v>1604</v>
      </c>
      <c r="D82" t="s">
        <v>526</v>
      </c>
      <c r="E82" s="25" t="s">
        <v>183</v>
      </c>
      <c r="F82" s="25" t="s">
        <v>66</v>
      </c>
      <c r="G82" s="25">
        <v>84</v>
      </c>
      <c r="H82" s="25">
        <v>76</v>
      </c>
      <c r="I82" s="25">
        <v>79</v>
      </c>
      <c r="J82" s="25">
        <v>83</v>
      </c>
      <c r="K82" s="25">
        <v>80</v>
      </c>
      <c r="L82" s="25">
        <v>80</v>
      </c>
      <c r="M82" s="25">
        <v>482</v>
      </c>
      <c r="N82" s="25">
        <v>0</v>
      </c>
      <c r="O82" s="22">
        <v>70</v>
      </c>
      <c r="P82" s="22">
        <v>70</v>
      </c>
      <c r="Q82" s="22">
        <v>76</v>
      </c>
      <c r="R82" s="22">
        <v>75</v>
      </c>
      <c r="S82" s="22">
        <v>70</v>
      </c>
      <c r="T82" s="22">
        <v>74</v>
      </c>
      <c r="U82" s="22">
        <v>435</v>
      </c>
      <c r="V82" s="22">
        <v>4</v>
      </c>
      <c r="W82" s="22">
        <v>878</v>
      </c>
      <c r="X82" s="22">
        <v>7</v>
      </c>
      <c r="Y82" s="10"/>
    </row>
    <row r="83" spans="1:25" ht="15.6" x14ac:dyDescent="0.3">
      <c r="A83" s="25">
        <v>66</v>
      </c>
      <c r="B83" s="25">
        <v>493624</v>
      </c>
      <c r="C83" t="s">
        <v>356</v>
      </c>
      <c r="D83" t="s">
        <v>1605</v>
      </c>
      <c r="E83" s="25" t="s">
        <v>181</v>
      </c>
      <c r="F83" s="25" t="s">
        <v>12</v>
      </c>
      <c r="G83" s="25">
        <v>74</v>
      </c>
      <c r="H83" s="25">
        <v>78</v>
      </c>
      <c r="I83" s="25">
        <v>81</v>
      </c>
      <c r="J83" s="25">
        <v>88</v>
      </c>
      <c r="K83" s="25">
        <v>81</v>
      </c>
      <c r="L83" s="25">
        <v>77</v>
      </c>
      <c r="M83" s="25">
        <v>479</v>
      </c>
      <c r="N83" s="25">
        <v>6</v>
      </c>
      <c r="O83" s="22">
        <v>72</v>
      </c>
      <c r="P83" s="22">
        <v>78</v>
      </c>
      <c r="Q83" s="22">
        <v>82</v>
      </c>
      <c r="R83" s="22">
        <v>68</v>
      </c>
      <c r="S83" s="22">
        <v>69</v>
      </c>
      <c r="T83" s="22">
        <v>64</v>
      </c>
      <c r="U83" s="22">
        <v>433</v>
      </c>
      <c r="V83" s="22">
        <v>0</v>
      </c>
      <c r="W83" s="22">
        <v>876</v>
      </c>
      <c r="X83" s="22">
        <v>1</v>
      </c>
      <c r="Y83" s="10"/>
    </row>
    <row r="84" spans="1:25" ht="15.6" x14ac:dyDescent="0.3">
      <c r="A84" s="25">
        <v>67</v>
      </c>
      <c r="B84" s="25">
        <v>487566</v>
      </c>
      <c r="C84" t="s">
        <v>589</v>
      </c>
      <c r="D84" t="s">
        <v>586</v>
      </c>
      <c r="E84" s="25" t="s">
        <v>182</v>
      </c>
      <c r="F84" s="25" t="s">
        <v>53</v>
      </c>
      <c r="G84" s="25">
        <v>80</v>
      </c>
      <c r="H84" s="25">
        <v>87</v>
      </c>
      <c r="I84" s="25">
        <v>78</v>
      </c>
      <c r="J84" s="25">
        <v>81</v>
      </c>
      <c r="K84" s="25">
        <v>76</v>
      </c>
      <c r="L84" s="25">
        <v>77</v>
      </c>
      <c r="M84" s="25">
        <v>479</v>
      </c>
      <c r="N84" s="25">
        <v>3</v>
      </c>
      <c r="O84" s="22">
        <v>62</v>
      </c>
      <c r="P84" s="22">
        <v>72</v>
      </c>
      <c r="Q84" s="22">
        <v>75</v>
      </c>
      <c r="R84" s="22">
        <v>82</v>
      </c>
      <c r="S84" s="22">
        <v>68</v>
      </c>
      <c r="T84" s="22">
        <v>82</v>
      </c>
      <c r="U84" s="22">
        <v>441</v>
      </c>
      <c r="V84" s="22">
        <v>1</v>
      </c>
      <c r="W84" s="22">
        <v>861</v>
      </c>
      <c r="X84" s="22">
        <v>2</v>
      </c>
      <c r="Y84" s="10"/>
    </row>
    <row r="85" spans="1:25" ht="15.6" x14ac:dyDescent="0.3">
      <c r="A85" s="25">
        <v>68</v>
      </c>
      <c r="B85" s="25">
        <v>437336</v>
      </c>
      <c r="C85" t="s">
        <v>1606</v>
      </c>
      <c r="D85" t="s">
        <v>1607</v>
      </c>
      <c r="E85" s="25" t="s">
        <v>182</v>
      </c>
      <c r="F85" s="25" t="s">
        <v>97</v>
      </c>
      <c r="G85" s="25">
        <v>82</v>
      </c>
      <c r="H85" s="25">
        <v>76</v>
      </c>
      <c r="I85" s="25">
        <v>79</v>
      </c>
      <c r="J85" s="25">
        <v>74</v>
      </c>
      <c r="K85" s="25">
        <v>86</v>
      </c>
      <c r="L85" s="25">
        <v>81</v>
      </c>
      <c r="M85" s="25">
        <v>478</v>
      </c>
      <c r="N85" s="25">
        <v>6</v>
      </c>
      <c r="O85" s="22"/>
      <c r="P85" s="22"/>
      <c r="Q85" s="22"/>
      <c r="R85" s="22"/>
      <c r="S85" s="22"/>
      <c r="T85" s="22"/>
      <c r="U85" s="22">
        <v>0</v>
      </c>
      <c r="V85" s="22"/>
      <c r="W85" s="22">
        <v>464</v>
      </c>
      <c r="X85" s="22">
        <v>1</v>
      </c>
      <c r="Y85" s="10"/>
    </row>
    <row r="86" spans="1:25" x14ac:dyDescent="0.3">
      <c r="A86" s="25">
        <v>69</v>
      </c>
      <c r="B86" s="25">
        <v>458565</v>
      </c>
      <c r="C86" t="s">
        <v>359</v>
      </c>
      <c r="D86" t="s">
        <v>537</v>
      </c>
      <c r="E86" s="25" t="s">
        <v>182</v>
      </c>
      <c r="F86" s="25" t="s">
        <v>148</v>
      </c>
      <c r="G86" s="25">
        <v>82</v>
      </c>
      <c r="H86" s="25">
        <v>73</v>
      </c>
      <c r="I86" s="25">
        <v>73</v>
      </c>
      <c r="J86" s="25">
        <v>79</v>
      </c>
      <c r="K86" s="25">
        <v>78</v>
      </c>
      <c r="L86" s="25">
        <v>84</v>
      </c>
      <c r="M86" s="25">
        <v>469</v>
      </c>
      <c r="N86" s="25">
        <v>1</v>
      </c>
    </row>
    <row r="87" spans="1:25" x14ac:dyDescent="0.3">
      <c r="A87" s="25">
        <v>70</v>
      </c>
      <c r="B87" s="25">
        <v>493678</v>
      </c>
      <c r="C87" t="s">
        <v>1608</v>
      </c>
      <c r="D87" t="s">
        <v>1609</v>
      </c>
      <c r="E87" s="25" t="s">
        <v>182</v>
      </c>
      <c r="F87" s="25" t="s">
        <v>36</v>
      </c>
      <c r="G87" s="25">
        <v>74</v>
      </c>
      <c r="H87" s="25">
        <v>80</v>
      </c>
      <c r="I87" s="25">
        <v>75</v>
      </c>
      <c r="J87" s="25">
        <v>82</v>
      </c>
      <c r="K87" s="25">
        <v>76</v>
      </c>
      <c r="L87" s="25">
        <v>78</v>
      </c>
      <c r="M87" s="25">
        <v>465</v>
      </c>
      <c r="N87" s="25">
        <v>4</v>
      </c>
    </row>
    <row r="88" spans="1:25" x14ac:dyDescent="0.3">
      <c r="A88" s="25">
        <v>71</v>
      </c>
      <c r="B88" s="25">
        <v>487203</v>
      </c>
      <c r="C88" t="s">
        <v>39</v>
      </c>
      <c r="D88" t="s">
        <v>1610</v>
      </c>
      <c r="E88" s="25" t="s">
        <v>183</v>
      </c>
      <c r="F88" s="25" t="s">
        <v>31</v>
      </c>
      <c r="G88" s="25">
        <v>91</v>
      </c>
      <c r="H88" s="25">
        <v>84</v>
      </c>
      <c r="I88" s="25">
        <v>81</v>
      </c>
      <c r="J88" s="25">
        <v>65</v>
      </c>
      <c r="K88" s="25">
        <v>69</v>
      </c>
      <c r="L88" s="25">
        <v>75</v>
      </c>
      <c r="M88" s="25">
        <v>465</v>
      </c>
      <c r="N88" s="25">
        <v>2</v>
      </c>
    </row>
    <row r="89" spans="1:25" x14ac:dyDescent="0.3">
      <c r="A89" s="25">
        <v>72</v>
      </c>
      <c r="B89" s="25">
        <v>489258</v>
      </c>
      <c r="C89" t="s">
        <v>1611</v>
      </c>
      <c r="D89" t="s">
        <v>1612</v>
      </c>
      <c r="E89" s="25" t="s">
        <v>183</v>
      </c>
      <c r="F89" s="25" t="s">
        <v>25</v>
      </c>
      <c r="G89" s="25">
        <v>76</v>
      </c>
      <c r="H89" s="25">
        <v>80</v>
      </c>
      <c r="I89" s="25">
        <v>71</v>
      </c>
      <c r="J89" s="25">
        <v>73</v>
      </c>
      <c r="K89" s="25">
        <v>77</v>
      </c>
      <c r="L89" s="25">
        <v>76</v>
      </c>
      <c r="M89" s="25">
        <v>453</v>
      </c>
      <c r="N89" s="25">
        <v>3</v>
      </c>
    </row>
    <row r="90" spans="1:25" x14ac:dyDescent="0.3">
      <c r="A90" s="25">
        <v>73</v>
      </c>
      <c r="B90" s="25">
        <v>493732</v>
      </c>
      <c r="C90" t="s">
        <v>355</v>
      </c>
      <c r="D90" t="s">
        <v>1613</v>
      </c>
      <c r="E90" s="25" t="s">
        <v>182</v>
      </c>
      <c r="F90" s="25" t="s">
        <v>12</v>
      </c>
      <c r="G90" s="25">
        <v>82</v>
      </c>
      <c r="H90" s="25">
        <v>80</v>
      </c>
      <c r="I90" s="25">
        <v>67</v>
      </c>
      <c r="J90" s="25">
        <v>74</v>
      </c>
      <c r="K90" s="25">
        <v>72</v>
      </c>
      <c r="L90" s="25">
        <v>75</v>
      </c>
      <c r="M90" s="25">
        <v>450</v>
      </c>
      <c r="N90" s="25">
        <v>2</v>
      </c>
    </row>
    <row r="91" spans="1:25" x14ac:dyDescent="0.3">
      <c r="A91" s="25">
        <v>74</v>
      </c>
      <c r="B91" s="25">
        <v>492441</v>
      </c>
      <c r="C91" t="s">
        <v>538</v>
      </c>
      <c r="D91" t="s">
        <v>1614</v>
      </c>
      <c r="E91" s="25" t="s">
        <v>181</v>
      </c>
      <c r="F91" s="25" t="s">
        <v>73</v>
      </c>
      <c r="G91" s="25">
        <v>65</v>
      </c>
      <c r="H91" s="25">
        <v>76</v>
      </c>
      <c r="I91" s="25">
        <v>74</v>
      </c>
      <c r="J91" s="25">
        <v>74</v>
      </c>
      <c r="K91" s="25">
        <v>80</v>
      </c>
      <c r="L91" s="25">
        <v>80</v>
      </c>
      <c r="M91" s="25">
        <v>449</v>
      </c>
      <c r="N91" s="25">
        <v>1</v>
      </c>
    </row>
    <row r="92" spans="1:25" x14ac:dyDescent="0.3">
      <c r="A92" s="25">
        <v>75</v>
      </c>
      <c r="B92" s="25">
        <v>493865</v>
      </c>
      <c r="C92" t="s">
        <v>1615</v>
      </c>
      <c r="D92" t="s">
        <v>1593</v>
      </c>
      <c r="E92" s="25" t="s">
        <v>182</v>
      </c>
      <c r="F92" s="25" t="s">
        <v>14</v>
      </c>
      <c r="G92" s="25">
        <v>79</v>
      </c>
      <c r="H92" s="25">
        <v>74</v>
      </c>
      <c r="I92" s="25">
        <v>73</v>
      </c>
      <c r="J92" s="25">
        <v>73</v>
      </c>
      <c r="K92" s="25">
        <v>69</v>
      </c>
      <c r="L92" s="25">
        <v>74</v>
      </c>
      <c r="M92" s="25">
        <v>442</v>
      </c>
      <c r="N92" s="25">
        <v>3</v>
      </c>
    </row>
    <row r="93" spans="1:25" x14ac:dyDescent="0.3">
      <c r="A93" s="25">
        <v>76</v>
      </c>
      <c r="B93" s="25">
        <v>412946</v>
      </c>
      <c r="C93" t="s">
        <v>1616</v>
      </c>
      <c r="D93" t="s">
        <v>265</v>
      </c>
      <c r="E93" s="25" t="s">
        <v>183</v>
      </c>
      <c r="F93" s="25" t="s">
        <v>109</v>
      </c>
      <c r="G93" s="25">
        <v>62</v>
      </c>
      <c r="H93" s="25">
        <v>74</v>
      </c>
      <c r="I93" s="25">
        <v>75</v>
      </c>
      <c r="J93" s="25">
        <v>80</v>
      </c>
      <c r="K93" s="25">
        <v>76</v>
      </c>
      <c r="L93" s="25">
        <v>72</v>
      </c>
      <c r="M93" s="25">
        <v>439</v>
      </c>
      <c r="N93" s="25">
        <v>2</v>
      </c>
    </row>
    <row r="94" spans="1:25" x14ac:dyDescent="0.3">
      <c r="A94" s="25">
        <v>77</v>
      </c>
      <c r="B94" s="25">
        <v>492392</v>
      </c>
      <c r="C94" t="s">
        <v>1617</v>
      </c>
      <c r="D94" t="s">
        <v>1618</v>
      </c>
      <c r="E94" s="25" t="s">
        <v>182</v>
      </c>
      <c r="F94" s="25" t="s">
        <v>114</v>
      </c>
      <c r="G94" s="25">
        <v>69</v>
      </c>
      <c r="H94" s="25">
        <v>55</v>
      </c>
      <c r="I94" s="25">
        <v>74</v>
      </c>
      <c r="J94" s="25">
        <v>77</v>
      </c>
      <c r="K94" s="25">
        <v>82</v>
      </c>
      <c r="L94" s="25">
        <v>81</v>
      </c>
      <c r="M94" s="25">
        <v>438</v>
      </c>
      <c r="N94" s="25">
        <v>1</v>
      </c>
    </row>
    <row r="95" spans="1:25" x14ac:dyDescent="0.3">
      <c r="A95" s="25">
        <v>78</v>
      </c>
      <c r="B95" s="25">
        <v>320465</v>
      </c>
      <c r="C95" t="s">
        <v>79</v>
      </c>
      <c r="D95" t="s">
        <v>592</v>
      </c>
      <c r="E95" s="25" t="s">
        <v>181</v>
      </c>
      <c r="F95" s="25" t="s">
        <v>41</v>
      </c>
      <c r="G95" s="25">
        <v>60</v>
      </c>
      <c r="H95" s="25">
        <v>62</v>
      </c>
      <c r="I95" s="25">
        <v>79</v>
      </c>
      <c r="J95" s="25">
        <v>67</v>
      </c>
      <c r="K95" s="25">
        <v>79</v>
      </c>
      <c r="L95" s="25">
        <v>75</v>
      </c>
      <c r="M95" s="25">
        <v>422</v>
      </c>
      <c r="N95" s="25">
        <v>3</v>
      </c>
    </row>
    <row r="96" spans="1:25" x14ac:dyDescent="0.3">
      <c r="A96" s="25">
        <v>79</v>
      </c>
      <c r="B96" s="25">
        <v>488389</v>
      </c>
      <c r="C96" t="s">
        <v>765</v>
      </c>
      <c r="D96" t="s">
        <v>1619</v>
      </c>
      <c r="E96" s="25" t="s">
        <v>182</v>
      </c>
      <c r="F96" s="25" t="s">
        <v>73</v>
      </c>
      <c r="G96" s="25">
        <v>61</v>
      </c>
      <c r="H96" s="25">
        <v>71</v>
      </c>
      <c r="I96" s="25">
        <v>75</v>
      </c>
      <c r="J96" s="25">
        <v>76</v>
      </c>
      <c r="K96" s="25">
        <v>69</v>
      </c>
      <c r="L96" s="25">
        <v>58</v>
      </c>
      <c r="M96" s="25">
        <v>410</v>
      </c>
      <c r="N96" s="25">
        <v>3</v>
      </c>
    </row>
    <row r="97" spans="1:14" x14ac:dyDescent="0.3">
      <c r="A97" s="25">
        <v>80</v>
      </c>
      <c r="B97" s="25">
        <v>490281</v>
      </c>
      <c r="C97" t="s">
        <v>1620</v>
      </c>
      <c r="D97" t="s">
        <v>1621</v>
      </c>
      <c r="E97" s="25" t="s">
        <v>182</v>
      </c>
      <c r="F97" s="25" t="s">
        <v>73</v>
      </c>
      <c r="G97" s="25">
        <v>74</v>
      </c>
      <c r="H97" s="25">
        <v>61</v>
      </c>
      <c r="I97" s="25">
        <v>70</v>
      </c>
      <c r="J97" s="25">
        <v>67</v>
      </c>
      <c r="K97" s="25">
        <v>69</v>
      </c>
      <c r="L97" s="25">
        <v>69</v>
      </c>
      <c r="M97" s="25">
        <v>410</v>
      </c>
      <c r="N97" s="25">
        <v>2</v>
      </c>
    </row>
    <row r="98" spans="1:14" x14ac:dyDescent="0.3">
      <c r="A98" s="25">
        <v>81</v>
      </c>
      <c r="B98" s="25">
        <v>487242</v>
      </c>
      <c r="C98" t="s">
        <v>1622</v>
      </c>
      <c r="D98" t="s">
        <v>1623</v>
      </c>
      <c r="E98" s="25" t="s">
        <v>182</v>
      </c>
      <c r="F98" s="25" t="s">
        <v>31</v>
      </c>
      <c r="G98" s="25">
        <v>42</v>
      </c>
      <c r="H98" s="25">
        <v>57</v>
      </c>
      <c r="I98" s="25">
        <v>63</v>
      </c>
      <c r="J98" s="25">
        <v>60</v>
      </c>
      <c r="K98" s="25">
        <v>75</v>
      </c>
      <c r="L98" s="25">
        <v>65</v>
      </c>
      <c r="M98" s="25">
        <v>362</v>
      </c>
      <c r="N98" s="25">
        <v>1</v>
      </c>
    </row>
    <row r="99" spans="1:14" x14ac:dyDescent="0.3">
      <c r="A99" s="25">
        <v>82</v>
      </c>
      <c r="B99" s="25">
        <v>484898</v>
      </c>
      <c r="C99" t="s">
        <v>288</v>
      </c>
      <c r="D99" t="s">
        <v>574</v>
      </c>
      <c r="E99" s="25" t="s">
        <v>183</v>
      </c>
      <c r="F99" s="25" t="s">
        <v>20</v>
      </c>
      <c r="G99" s="25">
        <v>54</v>
      </c>
      <c r="H99" s="25">
        <v>63</v>
      </c>
      <c r="I99" s="25">
        <v>68</v>
      </c>
      <c r="J99" s="25">
        <v>53</v>
      </c>
      <c r="K99" s="25">
        <v>48</v>
      </c>
      <c r="L99" s="25">
        <v>60</v>
      </c>
      <c r="M99" s="25">
        <v>346</v>
      </c>
      <c r="N99" s="25">
        <v>1</v>
      </c>
    </row>
    <row r="102" spans="1:14" x14ac:dyDescent="0.3">
      <c r="B102" t="s">
        <v>1688</v>
      </c>
    </row>
    <row r="104" spans="1:14" x14ac:dyDescent="0.3">
      <c r="B104" s="25"/>
    </row>
  </sheetData>
  <sortState xmlns:xlrd2="http://schemas.microsoft.com/office/spreadsheetml/2017/richdata2" ref="B18:Y25">
    <sortCondition descending="1" ref="Y25"/>
  </sortState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MSprt</vt:lpstr>
      <vt:lpstr>WSprt</vt:lpstr>
      <vt:lpstr>MAR</vt:lpstr>
      <vt:lpstr>WAR</vt:lpstr>
      <vt:lpstr>Para</vt:lpstr>
      <vt:lpstr>M3x20</vt:lpstr>
      <vt:lpstr>W3x20</vt:lpstr>
      <vt:lpstr>MAP</vt:lpstr>
      <vt:lpstr>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2025-04-15T23:38:59Z</cp:lastPrinted>
  <dcterms:created xsi:type="dcterms:W3CDTF">2024-04-02T13:49:27Z</dcterms:created>
  <dcterms:modified xsi:type="dcterms:W3CDTF">2025-04-17T23:46:41Z</dcterms:modified>
</cp:coreProperties>
</file>