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73" documentId="8_{77459063-A9DB-4792-BD35-D2B7C2E406E3}" xr6:coauthVersionLast="47" xr6:coauthVersionMax="47" xr10:uidLastSave="{64325516-7F71-41F8-85E7-F9F2E273E021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5" l="1"/>
  <c r="L34" i="5"/>
  <c r="M34" i="5"/>
  <c r="J22" i="5"/>
  <c r="L22" i="5"/>
  <c r="M22" i="5"/>
  <c r="J35" i="5"/>
  <c r="L35" i="5"/>
  <c r="M35" i="5"/>
  <c r="J39" i="5"/>
  <c r="L39" i="5"/>
  <c r="M39" i="5"/>
  <c r="J36" i="5"/>
  <c r="L36" i="5"/>
  <c r="M36" i="5"/>
  <c r="J29" i="5"/>
  <c r="L29" i="5"/>
  <c r="M29" i="5"/>
  <c r="J40" i="5"/>
  <c r="L40" i="5"/>
  <c r="M40" i="5"/>
  <c r="J31" i="5"/>
  <c r="L31" i="5"/>
  <c r="M31" i="5"/>
  <c r="J30" i="5"/>
  <c r="L30" i="5"/>
  <c r="M30" i="5"/>
  <c r="J18" i="5"/>
  <c r="L18" i="5"/>
  <c r="M18" i="5"/>
  <c r="J32" i="5"/>
  <c r="L32" i="5"/>
  <c r="M32" i="5"/>
  <c r="J21" i="5"/>
  <c r="L21" i="5"/>
  <c r="M21" i="5"/>
  <c r="J25" i="5"/>
  <c r="L25" i="5"/>
  <c r="M25" i="5"/>
  <c r="J28" i="5"/>
  <c r="L28" i="5"/>
  <c r="M28" i="5"/>
  <c r="J26" i="5"/>
  <c r="L26" i="5"/>
  <c r="M26" i="5"/>
  <c r="J27" i="5"/>
  <c r="L27" i="5"/>
  <c r="M27" i="5"/>
  <c r="J19" i="5"/>
  <c r="L19" i="5"/>
  <c r="M19" i="5"/>
  <c r="J24" i="5"/>
  <c r="L24" i="5"/>
  <c r="M24" i="5"/>
  <c r="J23" i="5"/>
  <c r="L23" i="5"/>
  <c r="M23" i="5"/>
  <c r="J38" i="5"/>
  <c r="L38" i="5"/>
  <c r="M38" i="5"/>
  <c r="J20" i="5"/>
  <c r="L20" i="5"/>
  <c r="M20" i="5"/>
  <c r="J33" i="5"/>
  <c r="L33" i="5"/>
  <c r="M33" i="5"/>
  <c r="J41" i="5"/>
  <c r="L41" i="5"/>
  <c r="M41" i="5"/>
  <c r="J42" i="5"/>
  <c r="L42" i="5"/>
  <c r="M42" i="5"/>
  <c r="J43" i="5"/>
  <c r="L43" i="5"/>
  <c r="M43" i="5"/>
  <c r="J44" i="5"/>
  <c r="L44" i="5"/>
  <c r="M44" i="5"/>
  <c r="J45" i="5"/>
  <c r="L45" i="5"/>
  <c r="M45" i="5"/>
  <c r="J46" i="5"/>
  <c r="L46" i="5"/>
  <c r="M46" i="5"/>
  <c r="J47" i="5"/>
  <c r="L47" i="5"/>
  <c r="M47" i="5"/>
  <c r="J48" i="5"/>
  <c r="L48" i="5"/>
  <c r="M48" i="5"/>
  <c r="J49" i="5"/>
  <c r="L49" i="5"/>
  <c r="M49" i="5"/>
  <c r="J50" i="5"/>
  <c r="L50" i="5"/>
  <c r="M50" i="5"/>
  <c r="J51" i="5"/>
  <c r="L51" i="5"/>
  <c r="M51" i="5"/>
  <c r="J52" i="5"/>
  <c r="L52" i="5"/>
  <c r="M52" i="5"/>
  <c r="J53" i="5"/>
  <c r="L53" i="5"/>
  <c r="M53" i="5"/>
  <c r="J54" i="5"/>
  <c r="L54" i="5"/>
  <c r="M54" i="5"/>
  <c r="J55" i="5"/>
  <c r="L55" i="5"/>
  <c r="M55" i="5"/>
  <c r="J56" i="5"/>
  <c r="L56" i="5"/>
  <c r="M56" i="5"/>
  <c r="J57" i="5"/>
  <c r="L57" i="5"/>
  <c r="M57" i="5"/>
  <c r="J58" i="5"/>
  <c r="L58" i="5"/>
  <c r="M58" i="5"/>
  <c r="J59" i="5"/>
  <c r="L59" i="5"/>
  <c r="M59" i="5"/>
  <c r="J60" i="5"/>
  <c r="L60" i="5"/>
  <c r="M60" i="5"/>
  <c r="J61" i="5"/>
  <c r="L61" i="5"/>
  <c r="M61" i="5"/>
  <c r="J62" i="5"/>
  <c r="L62" i="5"/>
  <c r="M62" i="5"/>
  <c r="J63" i="5"/>
  <c r="L63" i="5"/>
  <c r="M63" i="5"/>
  <c r="J64" i="5"/>
  <c r="L64" i="5"/>
  <c r="M64" i="5"/>
  <c r="J65" i="5"/>
  <c r="L65" i="5"/>
  <c r="M65" i="5"/>
  <c r="J66" i="5"/>
  <c r="L66" i="5"/>
  <c r="M66" i="5"/>
  <c r="J67" i="5"/>
  <c r="L67" i="5"/>
  <c r="M67" i="5"/>
  <c r="J68" i="5"/>
  <c r="L68" i="5"/>
  <c r="M68" i="5"/>
  <c r="J69" i="5"/>
  <c r="L69" i="5"/>
  <c r="M69" i="5"/>
  <c r="J70" i="5"/>
  <c r="L70" i="5"/>
  <c r="M70" i="5"/>
  <c r="J71" i="5"/>
  <c r="L71" i="5"/>
  <c r="M71" i="5"/>
  <c r="J72" i="5"/>
  <c r="L72" i="5"/>
  <c r="M72" i="5"/>
  <c r="J73" i="5"/>
  <c r="L73" i="5"/>
  <c r="M73" i="5"/>
  <c r="J74" i="5"/>
  <c r="L74" i="5"/>
  <c r="M74" i="5"/>
  <c r="M37" i="5"/>
  <c r="L37" i="5"/>
  <c r="J37" i="5"/>
  <c r="C23" i="5"/>
  <c r="E23" i="5"/>
  <c r="F23" i="5"/>
  <c r="C31" i="5"/>
  <c r="E31" i="5"/>
  <c r="F31" i="5"/>
  <c r="C37" i="5"/>
  <c r="E37" i="5"/>
  <c r="F37" i="5"/>
  <c r="C25" i="5"/>
  <c r="E25" i="5"/>
  <c r="F25" i="5"/>
  <c r="C19" i="5"/>
  <c r="E19" i="5"/>
  <c r="F19" i="5"/>
  <c r="C20" i="5"/>
  <c r="E20" i="5"/>
  <c r="F20" i="5"/>
  <c r="C26" i="5"/>
  <c r="E26" i="5"/>
  <c r="F26" i="5"/>
  <c r="C32" i="5"/>
  <c r="E32" i="5"/>
  <c r="F32" i="5"/>
  <c r="C24" i="5"/>
  <c r="E24" i="5"/>
  <c r="F24" i="5"/>
  <c r="C27" i="5"/>
  <c r="E27" i="5"/>
  <c r="F27" i="5"/>
  <c r="C30" i="5"/>
  <c r="E30" i="5"/>
  <c r="F30" i="5"/>
  <c r="C21" i="5"/>
  <c r="E21" i="5"/>
  <c r="F21" i="5"/>
  <c r="C18" i="5"/>
  <c r="E18" i="5"/>
  <c r="F18" i="5"/>
  <c r="C34" i="5"/>
  <c r="E34" i="5"/>
  <c r="F34" i="5"/>
  <c r="C36" i="5"/>
  <c r="E36" i="5"/>
  <c r="F36" i="5"/>
  <c r="C22" i="5"/>
  <c r="E22" i="5"/>
  <c r="F22" i="5"/>
  <c r="C29" i="5"/>
  <c r="E29" i="5"/>
  <c r="F29" i="5"/>
  <c r="C28" i="5"/>
  <c r="E28" i="5"/>
  <c r="F28" i="5"/>
  <c r="C38" i="5"/>
  <c r="E38" i="5"/>
  <c r="F38" i="5"/>
  <c r="C39" i="5"/>
  <c r="E39" i="5"/>
  <c r="F39" i="5"/>
  <c r="C40" i="5"/>
  <c r="E40" i="5"/>
  <c r="F40" i="5"/>
  <c r="C41" i="5"/>
  <c r="E41" i="5"/>
  <c r="F41" i="5"/>
  <c r="C42" i="5"/>
  <c r="E42" i="5"/>
  <c r="F42" i="5"/>
  <c r="C43" i="5"/>
  <c r="E43" i="5"/>
  <c r="F43" i="5"/>
  <c r="C44" i="5"/>
  <c r="E44" i="5"/>
  <c r="F44" i="5"/>
  <c r="C45" i="5"/>
  <c r="E45" i="5"/>
  <c r="F45" i="5"/>
  <c r="C46" i="5"/>
  <c r="E46" i="5"/>
  <c r="F46" i="5"/>
  <c r="C47" i="5"/>
  <c r="E47" i="5"/>
  <c r="F47" i="5"/>
  <c r="C48" i="5"/>
  <c r="E48" i="5"/>
  <c r="F48" i="5"/>
  <c r="C49" i="5"/>
  <c r="E49" i="5"/>
  <c r="F49" i="5"/>
  <c r="C50" i="5"/>
  <c r="E50" i="5"/>
  <c r="F50" i="5"/>
  <c r="C51" i="5"/>
  <c r="E51" i="5"/>
  <c r="F51" i="5"/>
  <c r="C33" i="5"/>
  <c r="F33" i="5"/>
  <c r="E33" i="5"/>
  <c r="F35" i="5"/>
  <c r="E35" i="5"/>
  <c r="C35" i="5"/>
  <c r="A14" i="4"/>
  <c r="A29" i="1"/>
  <c r="B29" i="1"/>
  <c r="A14" i="1"/>
  <c r="B14" i="1"/>
  <c r="A15" i="4"/>
  <c r="J50" i="2"/>
  <c r="J26" i="2"/>
  <c r="J28" i="2"/>
  <c r="J41" i="2"/>
  <c r="J37" i="2"/>
  <c r="J36" i="2"/>
  <c r="J47" i="2"/>
  <c r="J32" i="2"/>
  <c r="J51" i="2"/>
  <c r="J40" i="2"/>
  <c r="J53" i="2"/>
  <c r="J49" i="2"/>
  <c r="J55" i="2"/>
  <c r="J33" i="2"/>
  <c r="J29" i="2"/>
  <c r="J34" i="2"/>
  <c r="J45" i="2"/>
  <c r="J27" i="2"/>
  <c r="J22" i="2"/>
  <c r="J20" i="2"/>
  <c r="J42" i="2"/>
  <c r="J19" i="2"/>
  <c r="J56" i="2"/>
  <c r="J39" i="2"/>
  <c r="J38" i="2"/>
  <c r="J46" i="2"/>
  <c r="J31" i="2"/>
  <c r="J43" i="2"/>
  <c r="J24" i="2"/>
  <c r="J57" i="2"/>
  <c r="J58" i="2"/>
  <c r="J25" i="2"/>
  <c r="J54" i="2"/>
  <c r="J18" i="2"/>
  <c r="J44" i="2"/>
  <c r="J21" i="2"/>
  <c r="J48" i="2"/>
  <c r="J52" i="2"/>
  <c r="J23" i="2"/>
  <c r="J35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2" i="2"/>
  <c r="J30" i="2"/>
  <c r="C39" i="2"/>
  <c r="C27" i="2"/>
  <c r="C35" i="2"/>
  <c r="C33" i="2"/>
  <c r="C26" i="2"/>
  <c r="C18" i="2"/>
  <c r="C21" i="2"/>
  <c r="C20" i="2"/>
  <c r="C23" i="2"/>
  <c r="C28" i="2"/>
  <c r="C32" i="2"/>
  <c r="C40" i="2"/>
  <c r="C19" i="2"/>
  <c r="C37" i="2"/>
  <c r="C24" i="2"/>
  <c r="C36" i="2"/>
  <c r="C34" i="2"/>
  <c r="C25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M19" i="3" l="1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G40" i="7"/>
  <c r="H40" i="7"/>
  <c r="I40" i="7"/>
  <c r="J40" i="7"/>
  <c r="K40" i="7"/>
  <c r="E41" i="7"/>
  <c r="F41" i="7" s="1"/>
  <c r="G41" i="7"/>
  <c r="H41" i="7"/>
  <c r="I41" i="7"/>
  <c r="J41" i="7"/>
  <c r="K41" i="7"/>
  <c r="E42" i="7"/>
  <c r="F42" i="7" s="1"/>
  <c r="G42" i="7"/>
  <c r="H42" i="7"/>
  <c r="I42" i="7"/>
  <c r="J42" i="7"/>
  <c r="K42" i="7"/>
  <c r="E43" i="7"/>
  <c r="F43" i="7" s="1"/>
  <c r="G43" i="7"/>
  <c r="H43" i="7"/>
  <c r="I43" i="7"/>
  <c r="J43" i="7"/>
  <c r="K43" i="7"/>
  <c r="E44" i="7"/>
  <c r="F44" i="7" s="1"/>
  <c r="G44" i="7"/>
  <c r="H44" i="7"/>
  <c r="I44" i="7"/>
  <c r="J44" i="7"/>
  <c r="K44" i="7"/>
  <c r="E45" i="7"/>
  <c r="F45" i="7" s="1"/>
  <c r="G45" i="7"/>
  <c r="H45" i="7"/>
  <c r="I45" i="7"/>
  <c r="J45" i="7"/>
  <c r="K45" i="7"/>
  <c r="E46" i="7"/>
  <c r="F46" i="7" s="1"/>
  <c r="G46" i="7"/>
  <c r="H46" i="7"/>
  <c r="I46" i="7"/>
  <c r="J46" i="7"/>
  <c r="K46" i="7"/>
  <c r="E47" i="7"/>
  <c r="F47" i="7" s="1"/>
  <c r="G47" i="7"/>
  <c r="H47" i="7"/>
  <c r="I47" i="7"/>
  <c r="J47" i="7"/>
  <c r="K47" i="7"/>
  <c r="E48" i="7"/>
  <c r="F48" i="7" s="1"/>
  <c r="G48" i="7"/>
  <c r="H48" i="7"/>
  <c r="I48" i="7"/>
  <c r="J48" i="7"/>
  <c r="K48" i="7"/>
  <c r="E49" i="7"/>
  <c r="F49" i="7" s="1"/>
  <c r="G49" i="7"/>
  <c r="H49" i="7"/>
  <c r="I49" i="7"/>
  <c r="J49" i="7"/>
  <c r="K49" i="7"/>
  <c r="E50" i="7"/>
  <c r="F50" i="7" s="1"/>
  <c r="G50" i="7"/>
  <c r="H50" i="7"/>
  <c r="I50" i="7"/>
  <c r="J50" i="7"/>
  <c r="K50" i="7"/>
  <c r="E51" i="7"/>
  <c r="F51" i="7" s="1"/>
  <c r="G51" i="7"/>
  <c r="H51" i="7"/>
  <c r="I51" i="7"/>
  <c r="J51" i="7"/>
  <c r="K51" i="7"/>
  <c r="E52" i="7"/>
  <c r="F52" i="7" s="1"/>
  <c r="G52" i="7"/>
  <c r="H52" i="7"/>
  <c r="I52" i="7"/>
  <c r="J52" i="7"/>
  <c r="K52" i="7"/>
  <c r="E53" i="7"/>
  <c r="F53" i="7" s="1"/>
  <c r="G53" i="7"/>
  <c r="H53" i="7"/>
  <c r="I53" i="7"/>
  <c r="J53" i="7"/>
  <c r="K53" i="7"/>
  <c r="E54" i="7"/>
  <c r="F54" i="7" s="1"/>
  <c r="G54" i="7"/>
  <c r="H54" i="7"/>
  <c r="I54" i="7"/>
  <c r="J54" i="7"/>
  <c r="K54" i="7"/>
  <c r="E55" i="7"/>
  <c r="F55" i="7" s="1"/>
  <c r="G55" i="7"/>
  <c r="H55" i="7"/>
  <c r="I55" i="7"/>
  <c r="J55" i="7"/>
  <c r="K55" i="7"/>
  <c r="E56" i="7"/>
  <c r="F56" i="7" s="1"/>
  <c r="G56" i="7"/>
  <c r="H56" i="7"/>
  <c r="I56" i="7"/>
  <c r="J56" i="7"/>
  <c r="K56" i="7"/>
  <c r="E57" i="7"/>
  <c r="F57" i="7" s="1"/>
  <c r="G57" i="7"/>
  <c r="H57" i="7"/>
  <c r="I57" i="7"/>
  <c r="J57" i="7"/>
  <c r="K57" i="7"/>
  <c r="E58" i="7"/>
  <c r="F58" i="7" s="1"/>
  <c r="G58" i="7"/>
  <c r="H58" i="7"/>
  <c r="I58" i="7"/>
  <c r="J58" i="7"/>
  <c r="K58" i="7"/>
  <c r="E59" i="7"/>
  <c r="F59" i="7" s="1"/>
  <c r="G59" i="7"/>
  <c r="H59" i="7"/>
  <c r="I59" i="7"/>
  <c r="J59" i="7"/>
  <c r="K59" i="7"/>
  <c r="E60" i="7"/>
  <c r="F60" i="7" s="1"/>
  <c r="G60" i="7"/>
  <c r="H60" i="7"/>
  <c r="I60" i="7"/>
  <c r="J60" i="7"/>
  <c r="K60" i="7"/>
  <c r="E61" i="7"/>
  <c r="F61" i="7" s="1"/>
  <c r="G61" i="7"/>
  <c r="H61" i="7"/>
  <c r="I61" i="7"/>
  <c r="J61" i="7"/>
  <c r="K61" i="7"/>
  <c r="E62" i="7"/>
  <c r="F62" i="7" s="1"/>
  <c r="G62" i="7"/>
  <c r="H62" i="7"/>
  <c r="I62" i="7"/>
  <c r="J62" i="7"/>
  <c r="K62" i="7"/>
  <c r="E63" i="7"/>
  <c r="F63" i="7" s="1"/>
  <c r="G63" i="7"/>
  <c r="H63" i="7"/>
  <c r="I63" i="7"/>
  <c r="J63" i="7"/>
  <c r="K63" i="7"/>
  <c r="E64" i="7"/>
  <c r="F64" i="7" s="1"/>
  <c r="G64" i="7"/>
  <c r="H64" i="7"/>
  <c r="I64" i="7"/>
  <c r="J64" i="7"/>
  <c r="K64" i="7"/>
  <c r="E65" i="7"/>
  <c r="F65" i="7" s="1"/>
  <c r="G65" i="7"/>
  <c r="H65" i="7"/>
  <c r="I65" i="7"/>
  <c r="J65" i="7"/>
  <c r="K65" i="7"/>
  <c r="E66" i="7"/>
  <c r="F66" i="7" s="1"/>
  <c r="G66" i="7"/>
  <c r="H66" i="7"/>
  <c r="I66" i="7"/>
  <c r="J66" i="7"/>
  <c r="K66" i="7"/>
  <c r="E67" i="7"/>
  <c r="F67" i="7" s="1"/>
  <c r="G67" i="7"/>
  <c r="H67" i="7"/>
  <c r="I67" i="7"/>
  <c r="J67" i="7"/>
  <c r="K67" i="7"/>
  <c r="E68" i="7"/>
  <c r="F68" i="7" s="1"/>
  <c r="G68" i="7"/>
  <c r="H68" i="7"/>
  <c r="I68" i="7"/>
  <c r="J68" i="7"/>
  <c r="K68" i="7"/>
  <c r="E69" i="7"/>
  <c r="F69" i="7" s="1"/>
  <c r="G69" i="7"/>
  <c r="H69" i="7"/>
  <c r="I69" i="7"/>
  <c r="J69" i="7"/>
  <c r="K69" i="7"/>
  <c r="E70" i="7"/>
  <c r="F70" i="7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G43" i="6"/>
  <c r="H43" i="6"/>
  <c r="I43" i="6"/>
  <c r="J43" i="6"/>
  <c r="K43" i="6"/>
  <c r="E44" i="6"/>
  <c r="F44" i="6" s="1"/>
  <c r="G44" i="6"/>
  <c r="H44" i="6"/>
  <c r="I44" i="6"/>
  <c r="J44" i="6"/>
  <c r="K44" i="6"/>
  <c r="E45" i="6"/>
  <c r="F45" i="6" s="1"/>
  <c r="G45" i="6"/>
  <c r="H45" i="6"/>
  <c r="I45" i="6"/>
  <c r="J45" i="6"/>
  <c r="K45" i="6"/>
  <c r="E46" i="6"/>
  <c r="F46" i="6" s="1"/>
  <c r="G46" i="6"/>
  <c r="H46" i="6"/>
  <c r="I46" i="6"/>
  <c r="J46" i="6"/>
  <c r="K46" i="6"/>
  <c r="E47" i="6"/>
  <c r="F47" i="6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T43" i="3" s="1"/>
  <c r="L47" i="7"/>
  <c r="L40" i="7"/>
  <c r="L63" i="7"/>
  <c r="L49" i="7"/>
  <c r="L44" i="6"/>
  <c r="O47" i="3" s="1"/>
  <c r="L46" i="6"/>
  <c r="L43" i="6"/>
  <c r="L45" i="6"/>
  <c r="L69" i="7"/>
  <c r="L64" i="7"/>
  <c r="L60" i="7"/>
  <c r="L57" i="7"/>
  <c r="L46" i="7"/>
  <c r="L42" i="7"/>
  <c r="T44" i="3" s="1"/>
  <c r="L65" i="7"/>
  <c r="L55" i="7"/>
  <c r="L51" i="7"/>
  <c r="L48" i="7"/>
  <c r="L70" i="7"/>
  <c r="L67" i="7"/>
  <c r="L62" i="7"/>
  <c r="L58" i="7"/>
  <c r="L53" i="7"/>
  <c r="L44" i="7"/>
  <c r="T46" i="3" s="1"/>
  <c r="L66" i="7"/>
  <c r="L61" i="7"/>
  <c r="L43" i="7"/>
  <c r="L52" i="7"/>
  <c r="L68" i="7"/>
  <c r="L59" i="7"/>
  <c r="L56" i="7"/>
  <c r="L54" i="7"/>
  <c r="L50" i="7"/>
  <c r="L45" i="7"/>
  <c r="L53" i="1"/>
  <c r="F57" i="2" s="1"/>
  <c r="E57" i="3" s="1"/>
  <c r="L83" i="4"/>
  <c r="L47" i="6"/>
  <c r="R22" i="3"/>
  <c r="R29" i="3"/>
  <c r="R34" i="3"/>
  <c r="R35" i="3"/>
  <c r="R36" i="3"/>
  <c r="R37" i="3"/>
  <c r="R38" i="3"/>
  <c r="R39" i="3"/>
  <c r="R40" i="3"/>
  <c r="R41" i="3"/>
  <c r="T45" i="3" l="1"/>
  <c r="T42" i="3"/>
  <c r="O46" i="3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G31" i="7"/>
  <c r="H31" i="7"/>
  <c r="I31" i="7"/>
  <c r="J31" i="7"/>
  <c r="K31" i="7"/>
  <c r="E35" i="7"/>
  <c r="F35" i="7" s="1"/>
  <c r="G35" i="7"/>
  <c r="H35" i="7"/>
  <c r="I35" i="7"/>
  <c r="J35" i="7"/>
  <c r="K35" i="7"/>
  <c r="E15" i="7"/>
  <c r="F15" i="7" s="1"/>
  <c r="G15" i="7"/>
  <c r="H15" i="7"/>
  <c r="I15" i="7"/>
  <c r="J15" i="7"/>
  <c r="K15" i="7"/>
  <c r="E26" i="7"/>
  <c r="F26" i="7" s="1"/>
  <c r="G26" i="7"/>
  <c r="H26" i="7"/>
  <c r="I26" i="7"/>
  <c r="J26" i="7"/>
  <c r="K26" i="7"/>
  <c r="E33" i="7"/>
  <c r="F33" i="7" s="1"/>
  <c r="G33" i="7"/>
  <c r="H33" i="7"/>
  <c r="I33" i="7"/>
  <c r="J33" i="7"/>
  <c r="K33" i="7"/>
  <c r="E34" i="7"/>
  <c r="F34" i="7" s="1"/>
  <c r="G34" i="7"/>
  <c r="H34" i="7"/>
  <c r="I34" i="7"/>
  <c r="J34" i="7"/>
  <c r="K34" i="7"/>
  <c r="E14" i="7"/>
  <c r="F14" i="7" s="1"/>
  <c r="G14" i="7"/>
  <c r="H14" i="7"/>
  <c r="I14" i="7"/>
  <c r="J14" i="7"/>
  <c r="K14" i="7"/>
  <c r="E27" i="7"/>
  <c r="F27" i="7" s="1"/>
  <c r="G27" i="7"/>
  <c r="H27" i="7"/>
  <c r="I27" i="7"/>
  <c r="J27" i="7"/>
  <c r="K27" i="7"/>
  <c r="E18" i="7"/>
  <c r="F18" i="7" s="1"/>
  <c r="G18" i="7"/>
  <c r="H18" i="7"/>
  <c r="I18" i="7"/>
  <c r="J18" i="7"/>
  <c r="K18" i="7"/>
  <c r="E22" i="7"/>
  <c r="F22" i="7" s="1"/>
  <c r="G22" i="7"/>
  <c r="H22" i="7"/>
  <c r="I22" i="7"/>
  <c r="J22" i="7"/>
  <c r="K22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2" i="7"/>
  <c r="F32" i="7" s="1"/>
  <c r="G32" i="7"/>
  <c r="H32" i="7"/>
  <c r="I32" i="7"/>
  <c r="J32" i="7"/>
  <c r="K32" i="7"/>
  <c r="E16" i="7"/>
  <c r="F16" i="7" s="1"/>
  <c r="G16" i="7"/>
  <c r="H16" i="7"/>
  <c r="I16" i="7"/>
  <c r="J16" i="7"/>
  <c r="K16" i="7"/>
  <c r="E30" i="7"/>
  <c r="F30" i="7" s="1"/>
  <c r="G30" i="7"/>
  <c r="H30" i="7"/>
  <c r="I30" i="7"/>
  <c r="J30" i="7"/>
  <c r="K30" i="7"/>
  <c r="E20" i="7"/>
  <c r="F20" i="7" s="1"/>
  <c r="G20" i="7"/>
  <c r="H20" i="7"/>
  <c r="I20" i="7"/>
  <c r="J20" i="7"/>
  <c r="K20" i="7"/>
  <c r="E19" i="7"/>
  <c r="F19" i="7" s="1"/>
  <c r="G19" i="7"/>
  <c r="H19" i="7"/>
  <c r="I19" i="7"/>
  <c r="J19" i="7"/>
  <c r="K19" i="7"/>
  <c r="E23" i="7"/>
  <c r="F23" i="7" s="1"/>
  <c r="G23" i="7"/>
  <c r="H23" i="7"/>
  <c r="I23" i="7"/>
  <c r="J23" i="7"/>
  <c r="K23" i="7"/>
  <c r="E21" i="7"/>
  <c r="F21" i="7" s="1"/>
  <c r="G21" i="7"/>
  <c r="H21" i="7"/>
  <c r="I21" i="7"/>
  <c r="J21" i="7"/>
  <c r="K21" i="7"/>
  <c r="E17" i="7"/>
  <c r="F17" i="7" s="1"/>
  <c r="G17" i="7"/>
  <c r="H17" i="7"/>
  <c r="I17" i="7"/>
  <c r="J17" i="7"/>
  <c r="K17" i="7"/>
  <c r="E36" i="7"/>
  <c r="F36" i="7" s="1"/>
  <c r="G36" i="7"/>
  <c r="H36" i="7"/>
  <c r="I36" i="7"/>
  <c r="J36" i="7"/>
  <c r="K36" i="7"/>
  <c r="E25" i="7"/>
  <c r="F25" i="7" s="1"/>
  <c r="G25" i="7"/>
  <c r="H25" i="7"/>
  <c r="I25" i="7"/>
  <c r="J25" i="7"/>
  <c r="K25" i="7"/>
  <c r="E37" i="7"/>
  <c r="F37" i="7" s="1"/>
  <c r="G37" i="7"/>
  <c r="H37" i="7"/>
  <c r="I37" i="7"/>
  <c r="J37" i="7"/>
  <c r="K37" i="7"/>
  <c r="E38" i="7"/>
  <c r="F38" i="7" s="1"/>
  <c r="G38" i="7"/>
  <c r="H38" i="7"/>
  <c r="I38" i="7"/>
  <c r="J38" i="7"/>
  <c r="K38" i="7"/>
  <c r="E39" i="7"/>
  <c r="F39" i="7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G15" i="6"/>
  <c r="H15" i="6"/>
  <c r="I15" i="6"/>
  <c r="J15" i="6"/>
  <c r="K15" i="6"/>
  <c r="E29" i="6"/>
  <c r="F29" i="6" s="1"/>
  <c r="G29" i="6"/>
  <c r="H29" i="6"/>
  <c r="I29" i="6"/>
  <c r="J29" i="6"/>
  <c r="K29" i="6"/>
  <c r="E14" i="6"/>
  <c r="F14" i="6" s="1"/>
  <c r="G14" i="6"/>
  <c r="H14" i="6"/>
  <c r="I14" i="6"/>
  <c r="J14" i="6"/>
  <c r="K14" i="6"/>
  <c r="E34" i="6"/>
  <c r="F34" i="6" s="1"/>
  <c r="G34" i="6"/>
  <c r="H34" i="6"/>
  <c r="I34" i="6"/>
  <c r="J34" i="6"/>
  <c r="K34" i="6"/>
  <c r="E35" i="6"/>
  <c r="F35" i="6" s="1"/>
  <c r="G35" i="6"/>
  <c r="H35" i="6"/>
  <c r="I35" i="6"/>
  <c r="J35" i="6"/>
  <c r="K35" i="6"/>
  <c r="E36" i="6"/>
  <c r="F36" i="6" s="1"/>
  <c r="G36" i="6"/>
  <c r="H36" i="6"/>
  <c r="I36" i="6"/>
  <c r="J36" i="6"/>
  <c r="K36" i="6"/>
  <c r="E37" i="6"/>
  <c r="F37" i="6" s="1"/>
  <c r="G37" i="6"/>
  <c r="H37" i="6"/>
  <c r="I37" i="6"/>
  <c r="J37" i="6"/>
  <c r="K37" i="6"/>
  <c r="E38" i="6"/>
  <c r="F38" i="6" s="1"/>
  <c r="G38" i="6"/>
  <c r="H38" i="6"/>
  <c r="I38" i="6"/>
  <c r="J38" i="6"/>
  <c r="K38" i="6"/>
  <c r="E39" i="6"/>
  <c r="F39" i="6" s="1"/>
  <c r="G39" i="6"/>
  <c r="H39" i="6"/>
  <c r="I39" i="6"/>
  <c r="J39" i="6"/>
  <c r="K39" i="6"/>
  <c r="E40" i="6"/>
  <c r="F40" i="6" s="1"/>
  <c r="G40" i="6"/>
  <c r="H40" i="6"/>
  <c r="I40" i="6"/>
  <c r="J40" i="6"/>
  <c r="K40" i="6"/>
  <c r="E41" i="6"/>
  <c r="F41" i="6" s="1"/>
  <c r="G41" i="6"/>
  <c r="H41" i="6"/>
  <c r="I41" i="6"/>
  <c r="J41" i="6"/>
  <c r="K41" i="6"/>
  <c r="E42" i="6"/>
  <c r="F42" i="6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M33" i="3"/>
  <c r="L15" i="6"/>
  <c r="M32" i="3"/>
  <c r="L31" i="7"/>
  <c r="L36" i="7"/>
  <c r="L17" i="7"/>
  <c r="M37" i="3"/>
  <c r="M35" i="3"/>
  <c r="L38" i="6"/>
  <c r="L29" i="6"/>
  <c r="L14" i="6"/>
  <c r="L41" i="6"/>
  <c r="L36" i="6"/>
  <c r="L40" i="6"/>
  <c r="L34" i="6"/>
  <c r="L42" i="6"/>
  <c r="L35" i="6"/>
  <c r="L37" i="6"/>
  <c r="L33" i="7"/>
  <c r="L15" i="7"/>
  <c r="L25" i="7"/>
  <c r="L28" i="7"/>
  <c r="T50" i="3"/>
  <c r="T57" i="3"/>
  <c r="L27" i="7"/>
  <c r="L20" i="7"/>
  <c r="T62" i="3"/>
  <c r="L18" i="7"/>
  <c r="L35" i="7"/>
  <c r="L19" i="7"/>
  <c r="L30" i="7"/>
  <c r="L14" i="7"/>
  <c r="L22" i="7"/>
  <c r="L16" i="7"/>
  <c r="L26" i="7"/>
  <c r="L37" i="7"/>
  <c r="T39" i="3" s="1"/>
  <c r="L21" i="7"/>
  <c r="L39" i="7"/>
  <c r="T41" i="3" s="1"/>
  <c r="L34" i="7"/>
  <c r="L23" i="7"/>
  <c r="L32" i="7"/>
  <c r="L38" i="7"/>
  <c r="T40" i="3" s="1"/>
  <c r="L29" i="7"/>
  <c r="M36" i="3"/>
  <c r="M27" i="3"/>
  <c r="T29" i="3" l="1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G30" i="6"/>
  <c r="H30" i="6"/>
  <c r="I30" i="6"/>
  <c r="J30" i="6"/>
  <c r="K30" i="6"/>
  <c r="E28" i="6"/>
  <c r="F28" i="6" s="1"/>
  <c r="G28" i="6"/>
  <c r="H28" i="6"/>
  <c r="I28" i="6"/>
  <c r="J28" i="6"/>
  <c r="K28" i="6"/>
  <c r="E16" i="6"/>
  <c r="F16" i="6" s="1"/>
  <c r="G16" i="6"/>
  <c r="H16" i="6"/>
  <c r="I16" i="6"/>
  <c r="J16" i="6"/>
  <c r="K16" i="6"/>
  <c r="E23" i="6"/>
  <c r="F23" i="6" s="1"/>
  <c r="G23" i="6"/>
  <c r="H23" i="6"/>
  <c r="I23" i="6"/>
  <c r="J23" i="6"/>
  <c r="K23" i="6"/>
  <c r="E25" i="6"/>
  <c r="F25" i="6" s="1"/>
  <c r="G25" i="6"/>
  <c r="H25" i="6"/>
  <c r="I25" i="6"/>
  <c r="J25" i="6"/>
  <c r="K25" i="6"/>
  <c r="E27" i="6"/>
  <c r="F27" i="6" s="1"/>
  <c r="G27" i="6"/>
  <c r="H27" i="6"/>
  <c r="I27" i="6"/>
  <c r="J27" i="6"/>
  <c r="K27" i="6"/>
  <c r="E17" i="6"/>
  <c r="F17" i="6" s="1"/>
  <c r="G17" i="6"/>
  <c r="H17" i="6"/>
  <c r="I17" i="6"/>
  <c r="J17" i="6"/>
  <c r="K17" i="6"/>
  <c r="E21" i="6"/>
  <c r="F21" i="6" s="1"/>
  <c r="G21" i="6"/>
  <c r="H21" i="6"/>
  <c r="I21" i="6"/>
  <c r="J21" i="6"/>
  <c r="K21" i="6"/>
  <c r="E19" i="6"/>
  <c r="F19" i="6" s="1"/>
  <c r="G19" i="6"/>
  <c r="H19" i="6"/>
  <c r="I19" i="6"/>
  <c r="J19" i="6"/>
  <c r="K19" i="6"/>
  <c r="E22" i="6"/>
  <c r="F22" i="6" s="1"/>
  <c r="G22" i="6"/>
  <c r="H22" i="6"/>
  <c r="I22" i="6"/>
  <c r="J22" i="6"/>
  <c r="K22" i="6"/>
  <c r="E32" i="6"/>
  <c r="F32" i="6" s="1"/>
  <c r="G32" i="6"/>
  <c r="H32" i="6"/>
  <c r="I32" i="6"/>
  <c r="J32" i="6"/>
  <c r="K32" i="6"/>
  <c r="E24" i="6"/>
  <c r="F24" i="6" s="1"/>
  <c r="G24" i="6"/>
  <c r="H24" i="6"/>
  <c r="I24" i="6"/>
  <c r="J24" i="6"/>
  <c r="K24" i="6"/>
  <c r="E20" i="6"/>
  <c r="F20" i="6" s="1"/>
  <c r="G20" i="6"/>
  <c r="H20" i="6"/>
  <c r="I20" i="6"/>
  <c r="J20" i="6"/>
  <c r="K20" i="6"/>
  <c r="E26" i="6"/>
  <c r="F26" i="6" s="1"/>
  <c r="G26" i="6"/>
  <c r="H26" i="6"/>
  <c r="I26" i="6"/>
  <c r="J26" i="6"/>
  <c r="K26" i="6"/>
  <c r="E33" i="6"/>
  <c r="F33" i="6" s="1"/>
  <c r="G33" i="6"/>
  <c r="H33" i="6"/>
  <c r="I33" i="6"/>
  <c r="J33" i="6"/>
  <c r="K33" i="6"/>
  <c r="E18" i="6"/>
  <c r="F18" i="6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L30" i="6"/>
  <c r="L17" i="6"/>
  <c r="L18" i="6"/>
  <c r="L25" i="6"/>
  <c r="L23" i="6"/>
  <c r="L24" i="6"/>
  <c r="L27" i="6"/>
  <c r="L22" i="6"/>
  <c r="L19" i="6"/>
  <c r="L21" i="6"/>
  <c r="L20" i="6"/>
  <c r="L16" i="6"/>
  <c r="L33" i="6"/>
  <c r="L32" i="6"/>
  <c r="L26" i="6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49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51" i="2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O36" i="3" l="1"/>
  <c r="L47" i="2"/>
  <c r="L50" i="2"/>
  <c r="L29" i="2"/>
  <c r="E29" i="2"/>
  <c r="L37" i="2"/>
  <c r="L35" i="2"/>
  <c r="L32" i="2"/>
  <c r="L36" i="2"/>
  <c r="L28" i="2"/>
  <c r="L26" i="2"/>
  <c r="L23" i="2"/>
  <c r="L52" i="2"/>
  <c r="L46" i="2"/>
  <c r="E28" i="2"/>
  <c r="E25" i="2"/>
  <c r="L22" i="2"/>
  <c r="E27" i="2"/>
  <c r="E37" i="2"/>
  <c r="E26" i="2"/>
  <c r="E35" i="2"/>
  <c r="E40" i="2"/>
  <c r="E34" i="2"/>
  <c r="E30" i="2"/>
  <c r="L55" i="2"/>
  <c r="L48" i="2"/>
  <c r="E38" i="2"/>
  <c r="E19" i="2"/>
  <c r="E32" i="2"/>
  <c r="E33" i="2"/>
  <c r="E18" i="2"/>
  <c r="E31" i="2"/>
  <c r="E23" i="2"/>
  <c r="E22" i="2"/>
  <c r="L38" i="2"/>
  <c r="L19" i="2"/>
  <c r="L45" i="2"/>
  <c r="L54" i="2"/>
  <c r="L56" i="2"/>
  <c r="L40" i="2"/>
  <c r="L44" i="2"/>
  <c r="L21" i="2"/>
  <c r="L20" i="2"/>
  <c r="L53" i="2"/>
  <c r="L42" i="2"/>
  <c r="L34" i="2"/>
  <c r="L33" i="2"/>
  <c r="L27" i="2"/>
  <c r="L31" i="2"/>
  <c r="L39" i="2"/>
  <c r="L30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L41" i="4"/>
  <c r="L18" i="4"/>
  <c r="L58" i="4"/>
  <c r="L14" i="4"/>
  <c r="L24" i="4"/>
  <c r="L48" i="4"/>
  <c r="L26" i="4"/>
  <c r="L80" i="4"/>
  <c r="L41" i="1"/>
  <c r="F45" i="2" s="1"/>
  <c r="M31" i="3"/>
  <c r="M29" i="3"/>
  <c r="M28" i="3"/>
  <c r="O24" i="3"/>
  <c r="O37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37" i="2" s="1"/>
  <c r="L28" i="4"/>
  <c r="L77" i="4"/>
  <c r="L38" i="4"/>
  <c r="L54" i="4"/>
  <c r="L29" i="4"/>
  <c r="L53" i="4"/>
  <c r="L50" i="4"/>
  <c r="L23" i="4"/>
  <c r="L40" i="4"/>
  <c r="L45" i="4"/>
  <c r="L15" i="4"/>
  <c r="M50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O33" i="3" l="1"/>
  <c r="O19" i="3"/>
  <c r="M28" i="2"/>
  <c r="F29" i="2"/>
  <c r="F25" i="2"/>
  <c r="M32" i="2"/>
  <c r="M36" i="2"/>
  <c r="M26" i="2"/>
  <c r="J28" i="3" s="1"/>
  <c r="M47" i="2"/>
  <c r="M41" i="2"/>
  <c r="F39" i="2"/>
  <c r="F23" i="2"/>
  <c r="M46" i="2"/>
  <c r="F36" i="2"/>
  <c r="F19" i="2"/>
  <c r="F31" i="2"/>
  <c r="F33" i="2"/>
  <c r="F30" i="2"/>
  <c r="F28" i="2"/>
  <c r="F22" i="2"/>
  <c r="F27" i="2"/>
  <c r="F40" i="2"/>
  <c r="M22" i="2"/>
  <c r="F24" i="2"/>
  <c r="F35" i="2"/>
  <c r="F18" i="2"/>
  <c r="F32" i="2"/>
  <c r="F38" i="2"/>
  <c r="F37" i="2"/>
  <c r="F34" i="2"/>
  <c r="F26" i="2"/>
  <c r="M39" i="2"/>
  <c r="M56" i="2"/>
  <c r="M40" i="2"/>
  <c r="M45" i="2"/>
  <c r="M29" i="2"/>
  <c r="M19" i="2"/>
  <c r="M34" i="2"/>
  <c r="M55" i="2"/>
  <c r="M53" i="2"/>
  <c r="M27" i="2"/>
  <c r="M44" i="2"/>
  <c r="M73" i="2"/>
  <c r="J73" i="3" s="1"/>
  <c r="M67" i="2"/>
  <c r="J67" i="3" s="1"/>
  <c r="M52" i="2"/>
  <c r="M63" i="2"/>
  <c r="J63" i="3" s="1"/>
  <c r="M68" i="2"/>
  <c r="J68" i="3" s="1"/>
  <c r="M75" i="2"/>
  <c r="J75" i="3" s="1"/>
  <c r="M51" i="2"/>
  <c r="M48" i="2"/>
  <c r="M21" i="2"/>
  <c r="M33" i="2"/>
  <c r="M82" i="2"/>
  <c r="M49" i="2"/>
  <c r="M35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2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31" i="2"/>
  <c r="M81" i="2"/>
  <c r="M78" i="2"/>
  <c r="J78" i="3" s="1"/>
  <c r="M30" i="2"/>
  <c r="M76" i="2"/>
  <c r="J76" i="3" s="1"/>
  <c r="M69" i="2"/>
  <c r="J69" i="3" s="1"/>
  <c r="M77" i="2"/>
  <c r="J77" i="3" s="1"/>
  <c r="M20" i="2"/>
  <c r="M72" i="2"/>
  <c r="J72" i="3" s="1"/>
  <c r="M54" i="2"/>
  <c r="M23" i="2"/>
  <c r="M38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41" i="3"/>
  <c r="J48" i="3"/>
  <c r="J38" i="3"/>
  <c r="J49" i="3"/>
  <c r="E42" i="3"/>
  <c r="E37" i="3"/>
  <c r="E40" i="3"/>
  <c r="E39" i="3"/>
  <c r="E36" i="3"/>
  <c r="E44" i="3"/>
  <c r="L47" i="4" l="1"/>
  <c r="F47" i="4"/>
  <c r="L25" i="2" l="1"/>
  <c r="L18" i="2"/>
  <c r="M25" i="2"/>
  <c r="J25" i="3" s="1"/>
  <c r="M18" i="2"/>
  <c r="L57" i="2"/>
  <c r="L58" i="2"/>
  <c r="M57" i="2"/>
  <c r="M58" i="2"/>
  <c r="M43" i="2"/>
  <c r="M24" i="2"/>
  <c r="J24" i="3" s="1"/>
  <c r="L43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F31" i="6"/>
  <c r="B3" i="6"/>
  <c r="A2" i="5"/>
  <c r="D12" i="3"/>
  <c r="D11" i="3"/>
  <c r="J52" i="3" l="1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T26" i="3" s="1"/>
  <c r="L31" i="6"/>
  <c r="O34" i="3" l="1"/>
  <c r="T18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1" i="2"/>
  <c r="E20" i="2"/>
  <c r="O28" i="3"/>
  <c r="O26" i="3"/>
  <c r="O29" i="3"/>
  <c r="O27" i="3"/>
  <c r="O21" i="3"/>
  <c r="E34" i="3"/>
  <c r="L23" i="1"/>
  <c r="F21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<sst xmlns="http://schemas.openxmlformats.org/spreadsheetml/2006/main" count="10087" uniqueCount="196">
  <si>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</si>
  <si>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</si>
  <si>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</si>
  <si>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</si>
  <si>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</si>
  <si>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</si>
  <si>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</si>
  <si>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</si>
  <si>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</si>
  <si>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</si>
  <si>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</si>
  <si>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</si>
  <si>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</si>
  <si>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</si>
  <si>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</si>
  <si>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</si>
  <si>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</si>
  <si>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</si>
  <si>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</si>
  <si>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</si>
  <si>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</si>
  <si>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</si>
  <si>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</si>
  <si>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</si>
  <si>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</si>
  <si>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</si>
  <si>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</si>
  <si>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</si>
  <si>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</si>
  <si>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</si>
  <si>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</si>
  <si>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</si>
  <si>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</si>
  <si>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</si>
  <si>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</si>
  <si>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</si>
  <si>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</si>
  <si>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</si>
  <si>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</si>
  <si>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</si>
  <si>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</si>
  <si>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</si>
  <si>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</si>
  <si>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</si>
  <si>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</si>
  <si>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</si>
  <si>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</si>
  <si>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</si>
  <si>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</si>
  <si>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</si>
  <si>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</si>
  <si>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</si>
  <si>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</si>
  <si>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</si>
  <si>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</si>
  <si>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</si>
  <si>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</si>
  <si>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</si>
  <si>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</si>
  <si>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</si>
  <si>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</si>
  <si>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</si>
  <si>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</si>
  <si>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</si>
  <si>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</si>
  <si>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</si>
  <si>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</si>
  <si>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</si>
  <si>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</si>
  <si>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</si>
  <si>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</si>
  <si>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</si>
  <si>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</si>
  <si>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</si>
  <si>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</si>
  <si>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</si>
  <si>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</si>
  <si>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</si>
  <si>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</si>
  <si>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</si>
  <si>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</si>
  <si>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</si>
  <si>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</si>
  <si>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</si>
  <si>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</si>
  <si>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</si>
  <si>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</si>
  <si>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</si>
  <si>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</si>
  <si>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</si>
  <si>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</si>
  <si>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</si>
  <si>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</si>
  <si>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</si>
  <si>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</si>
  <si>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</si>
  <si>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</si>
  <si>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</si>
  <si>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</si>
  <si>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</si>
  <si>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</si>
  <si>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</si>
  <si>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</si>
  <si>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</si>
  <si>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</si>
  <si>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</si>
  <si>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</si>
  <si>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</si>
  <si>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</si>
  <si>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</si>
  <si>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</si>
  <si>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</si>
  <si>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</si>
  <si>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</si>
  <si>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</si>
  <si>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</si>
  <si>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</si>
  <si>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</si>
  <si>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</si>
  <si>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</si>
  <si>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</si>
  <si>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</si>
  <si>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</si>
  <si>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</si>
  <si>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</si>
  <si>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</si>
  <si>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</si>
  <si>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</si>
  <si>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</si>
  <si>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</si>
  <si>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</si>
  <si>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</si>
  <si>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</si>
  <si>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</si>
  <si>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</si>
  <si>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</si>
  <si>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</si>
  <si>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</si>
  <si>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</si>
  <si>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</si>
  <si>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</si>
  <si>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</si>
  <si>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</si>
  <si>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</si>
  <si>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</si>
  <si>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</si>
  <si>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</si>
  <si>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</si>
  <si>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</si>
  <si>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</si>
  <si>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</si>
  <si>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</si>
  <si>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</si>
  <si>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</si>
  <si>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</si>
  <si>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</si>
  <si>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</si>
  <si>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</si>
  <si>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</si>
  <si>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</si>
  <si>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</si>
  <si>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</si>
  <si>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</si>
  <si>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</si>
  <si>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</si>
  <si>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</si>
  <si>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</si>
  <si>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</si>
  <si>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</si>
  <si>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</si>
  <si>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</si>
  <si>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</si>
  <si>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</si>
  <si>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</si>
  <si>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</si>
  <si>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</si>
  <si>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</si>
  <si>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</si>
  <si>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</si>
  <si>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</si>
  <si>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</si>
  <si>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</si>
  <si>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</si>
  <si>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</si>
  <si>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May 13, 2025</t>
  </si>
  <si>
    <t>Event 40</t>
  </si>
  <si>
    <t>Event 41</t>
  </si>
  <si>
    <t>Event 42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</si>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</sst>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8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May 13, 2025</v>
      </c>
    </row>
    <row r="5" spans="1:74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4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4" x14ac:dyDescent="0.35">
      <c r="B7" s="100" t="s">
        <v>4</v>
      </c>
      <c r="C7" s="100"/>
      <c r="D7" s="100"/>
      <c r="E7" s="101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166</v>
      </c>
      <c r="BN12" s="64" t="s">
        <v>166</v>
      </c>
      <c r="BO12" s="64" t="s">
        <v>166</v>
      </c>
      <c r="BP12" s="64" t="s">
        <v>166</v>
      </c>
      <c r="BQ12" s="64" t="s">
        <v>166</v>
      </c>
      <c r="BR12" s="64" t="s">
        <v>166</v>
      </c>
      <c r="BS12" s="64" t="s">
        <v>16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135</v>
      </c>
      <c r="S13" s="64" t="s">
        <v>136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134</v>
      </c>
      <c r="AC13" s="64" t="s">
        <v>133</v>
      </c>
      <c r="AD13" s="64" t="s">
        <v>59</v>
      </c>
      <c r="AE13" s="64" t="s">
        <v>60</v>
      </c>
      <c r="AF13" s="64" t="s">
        <v>61</v>
      </c>
      <c r="AG13" s="64" t="s">
        <v>62</v>
      </c>
      <c r="AH13" s="64" t="s">
        <v>59</v>
      </c>
      <c r="AI13" s="64" t="s">
        <v>49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152</v>
      </c>
      <c r="BD13" s="64" t="s">
        <v>153</v>
      </c>
      <c r="BE13" s="64" t="s">
        <v>59</v>
      </c>
      <c r="BF13" s="64" t="s">
        <v>60</v>
      </c>
      <c r="BG13" s="64" t="s">
        <v>163</v>
      </c>
      <c r="BH13" s="64" t="s">
        <v>163</v>
      </c>
      <c r="BI13" s="64" t="s">
        <v>164</v>
      </c>
      <c r="BJ13" s="64" t="s">
        <v>164</v>
      </c>
      <c r="BK13" s="64" t="s">
        <v>50</v>
      </c>
      <c r="BL13" s="64" t="s">
        <v>170</v>
      </c>
      <c r="BM13" s="64" t="s">
        <v>84</v>
      </c>
      <c r="BN13" s="64" t="s">
        <v>169</v>
      </c>
      <c r="BO13" s="64" t="s">
        <v>183</v>
      </c>
      <c r="BP13" s="64" t="s">
        <v>172</v>
      </c>
      <c r="BQ13" s="64" t="s">
        <v>172</v>
      </c>
      <c r="BR13" s="64" t="s">
        <v>173</v>
      </c>
      <c r="BS13" s="64" t="s">
        <v>175</v>
      </c>
      <c r="BT13" s="64" t="s">
        <v>160</v>
      </c>
      <c r="BU13" s="64" t="s">
        <v>161</v>
      </c>
      <c r="BV13" s="64" t="s">
        <v>162</v>
      </c>
    </row>
    <row r="14" spans="1:74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165</v>
      </c>
      <c r="E14" s="12">
        <f t="shared" ref="E14:E53" si="2">IF(COUNT(N14:BV14)=0,"", COUNT(N14:BV14))</f>
        <v>3</v>
      </c>
      <c r="F14" s="12">
        <f t="shared" ref="F14:F36" si="3">_xlfn.IFS(E14="","",E14=1,1,E14=2,2,E14=3,3,E14=4,4,E14=5,5,E14&gt;5,5)</f>
        <v>3</v>
      </c>
      <c r="G14" s="71">
        <f t="shared" ref="G14:G53" si="4">IFERROR(LARGE((N14:BV14),1),"")</f>
        <v>626.1</v>
      </c>
      <c r="H14" s="71">
        <f t="shared" ref="H14:H53" si="5">IFERROR(LARGE((N14:BV14),2),"")</f>
        <v>623.5</v>
      </c>
      <c r="I14" s="71">
        <f t="shared" ref="I14:I53" si="6">IFERROR(LARGE((N14:BV14),3),"")</f>
        <v>623</v>
      </c>
      <c r="J14" s="71" t="str">
        <f t="shared" ref="J14:J53" si="7">IFERROR(LARGE((N14:BV14),4),"")</f>
        <v/>
      </c>
      <c r="K14" s="71" t="str">
        <f t="shared" ref="K14:K53" si="8">IFERROR(LARGE((N14:BV14),5),"")</f>
        <v/>
      </c>
      <c r="L14" s="72">
        <f t="shared" ref="L14:L36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626.1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623</v>
      </c>
      <c r="BQ14" s="12">
        <v>623.5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74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626</v>
      </c>
      <c r="AN15" s="12">
        <v>628.70000000000005</v>
      </c>
      <c r="AO15" s="12">
        <v>628.70000000000005</v>
      </c>
      <c r="AP15" s="12">
        <v>630.29999999999995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623.9</v>
      </c>
      <c r="BE15" s="12" t="s">
        <v>12</v>
      </c>
      <c r="BF15" s="12" t="s">
        <v>12</v>
      </c>
      <c r="BG15" s="12">
        <v>628.9</v>
      </c>
      <c r="BH15" s="12">
        <v>632.70000000000005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129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627.4</v>
      </c>
      <c r="AP16" s="12">
        <v>628.4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>
        <v>615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70</v>
      </c>
      <c r="E17" s="12">
        <f t="shared" si="2"/>
        <v>18</v>
      </c>
      <c r="F17" s="12">
        <f t="shared" si="3"/>
        <v>5</v>
      </c>
      <c r="G17" s="71">
        <f t="shared" si="4"/>
        <v>628.70000000000005</v>
      </c>
      <c r="H17" s="71">
        <f t="shared" si="5"/>
        <v>627.6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627.5</v>
      </c>
      <c r="N17" s="12" t="s">
        <v>12</v>
      </c>
      <c r="O17" s="12">
        <v>627.6</v>
      </c>
      <c r="P17" s="12" t="s">
        <v>12</v>
      </c>
      <c r="Q17" s="12" t="s">
        <v>12</v>
      </c>
      <c r="R17" s="12">
        <v>621.29999999999995</v>
      </c>
      <c r="S17" s="12">
        <v>623.4</v>
      </c>
      <c r="T17" s="12" t="s">
        <v>12</v>
      </c>
      <c r="U17" s="12">
        <v>627.20000000000005</v>
      </c>
      <c r="V17" s="12">
        <v>622.9</v>
      </c>
      <c r="W17" s="12">
        <v>623.79999999999995</v>
      </c>
      <c r="X17" s="12">
        <v>624.6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625.5</v>
      </c>
      <c r="AK17" s="12">
        <v>627.20000000000005</v>
      </c>
      <c r="AL17" s="12">
        <v>626.4</v>
      </c>
      <c r="AM17" s="12">
        <v>620.79999999999995</v>
      </c>
      <c r="AN17" s="12">
        <v>624.4</v>
      </c>
      <c r="AO17" s="12">
        <v>623.6</v>
      </c>
      <c r="AP17" s="12">
        <v>628.70000000000005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>
        <v>626.29999999999995</v>
      </c>
      <c r="AV17" s="12">
        <v>626.6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626.79999999999995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622.70000000000005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78</v>
      </c>
      <c r="E18" s="12">
        <f t="shared" si="2"/>
        <v>11</v>
      </c>
      <c r="F18" s="12">
        <f t="shared" si="3"/>
        <v>5</v>
      </c>
      <c r="G18" s="71">
        <f t="shared" si="4"/>
        <v>622.1</v>
      </c>
      <c r="H18" s="71">
        <f t="shared" si="5"/>
        <v>621.9</v>
      </c>
      <c r="I18" s="71">
        <f t="shared" si="6"/>
        <v>621.1</v>
      </c>
      <c r="J18" s="71">
        <f t="shared" si="7"/>
        <v>620.79999999999995</v>
      </c>
      <c r="K18" s="71">
        <f t="shared" si="8"/>
        <v>620.20000000000005</v>
      </c>
      <c r="L18" s="72">
        <f t="shared" si="9"/>
        <v>621.21999999999991</v>
      </c>
      <c r="N18" s="12" t="s">
        <v>12</v>
      </c>
      <c r="O18" s="12">
        <v>622.1</v>
      </c>
      <c r="P18" s="12" t="s">
        <v>12</v>
      </c>
      <c r="Q18" s="12">
        <v>620.79999999999995</v>
      </c>
      <c r="R18" s="12" t="s">
        <v>12</v>
      </c>
      <c r="S18" s="12" t="s">
        <v>12</v>
      </c>
      <c r="T18" s="12" t="s">
        <v>12</v>
      </c>
      <c r="U18" s="12">
        <v>615.29999999999995</v>
      </c>
      <c r="V18" s="12">
        <v>614.20000000000005</v>
      </c>
      <c r="W18" s="12">
        <v>620.20000000000005</v>
      </c>
      <c r="X18" s="12">
        <v>618.29999999999995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618.9</v>
      </c>
      <c r="AG18" s="12" t="s">
        <v>12</v>
      </c>
      <c r="AH18" s="12" t="s">
        <v>12</v>
      </c>
      <c r="AI18" s="12" t="s">
        <v>12</v>
      </c>
      <c r="AJ18" s="12">
        <v>618.1</v>
      </c>
      <c r="AK18" s="12">
        <v>621.1</v>
      </c>
      <c r="AL18" s="12" t="s">
        <v>12</v>
      </c>
      <c r="AM18" s="12" t="s">
        <v>12</v>
      </c>
      <c r="AN18" s="12" t="s">
        <v>12</v>
      </c>
      <c r="AO18" s="12">
        <v>616.5</v>
      </c>
      <c r="AP18" s="12">
        <v>621.9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81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627.6</v>
      </c>
      <c r="S19" s="12">
        <v>623.70000000000005</v>
      </c>
      <c r="T19" s="12" t="s">
        <v>12</v>
      </c>
      <c r="U19" s="12">
        <v>620.9</v>
      </c>
      <c r="V19" s="12">
        <v>618.4</v>
      </c>
      <c r="W19" s="12">
        <v>623</v>
      </c>
      <c r="X19" s="12">
        <v>619.20000000000005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75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623.4</v>
      </c>
      <c r="P20" s="12" t="s">
        <v>12</v>
      </c>
      <c r="Q20" s="12" t="s">
        <v>12</v>
      </c>
      <c r="R20" s="12">
        <v>624.1</v>
      </c>
      <c r="S20" s="12">
        <v>628</v>
      </c>
      <c r="T20" s="12" t="s">
        <v>12</v>
      </c>
      <c r="U20" s="12">
        <v>622.5</v>
      </c>
      <c r="V20" s="12">
        <v>626.9</v>
      </c>
      <c r="W20" s="12">
        <v>626</v>
      </c>
      <c r="X20" s="12">
        <v>624.4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626.6</v>
      </c>
      <c r="AK20" s="12">
        <v>620.9</v>
      </c>
      <c r="AL20" s="12">
        <v>628.20000000000005</v>
      </c>
      <c r="AM20" s="12">
        <v>625.29999999999995</v>
      </c>
      <c r="AN20" s="12">
        <v>627.79999999999995</v>
      </c>
      <c r="AO20" s="12">
        <v>629.29999999999995</v>
      </c>
      <c r="AP20" s="12">
        <v>624.20000000000005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>
        <v>626.1</v>
      </c>
      <c r="AX20" s="12">
        <v>620.5</v>
      </c>
      <c r="AY20" s="12">
        <v>623.79999999999995</v>
      </c>
      <c r="AZ20" s="12">
        <v>623.20000000000005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622.5</v>
      </c>
      <c r="BH20" s="12">
        <v>622.20000000000005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626.4</v>
      </c>
      <c r="BS20" s="12" t="s">
        <v>12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72</v>
      </c>
      <c r="E21" s="12">
        <f t="shared" si="2"/>
        <v>23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>
        <v>627.79999999999995</v>
      </c>
      <c r="Q21" s="12">
        <v>629.20000000000005</v>
      </c>
      <c r="R21" s="12" t="s">
        <v>12</v>
      </c>
      <c r="S21" s="12" t="s">
        <v>12</v>
      </c>
      <c r="T21" s="12">
        <v>631.4</v>
      </c>
      <c r="U21" s="12">
        <v>625.1</v>
      </c>
      <c r="V21" s="12">
        <v>622.9</v>
      </c>
      <c r="W21" s="12">
        <v>626.29999999999995</v>
      </c>
      <c r="X21" s="12">
        <v>626.6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630.20000000000005</v>
      </c>
      <c r="AF21" s="12">
        <v>628.29999999999995</v>
      </c>
      <c r="AG21" s="12" t="s">
        <v>12</v>
      </c>
      <c r="AH21" s="12" t="s">
        <v>12</v>
      </c>
      <c r="AI21" s="12" t="s">
        <v>12</v>
      </c>
      <c r="AJ21" s="12">
        <v>630.6</v>
      </c>
      <c r="AK21" s="12">
        <v>628.79999999999995</v>
      </c>
      <c r="AL21" s="12">
        <v>626.9</v>
      </c>
      <c r="AM21" s="12">
        <v>619.79999999999995</v>
      </c>
      <c r="AN21" s="12">
        <v>628.29999999999995</v>
      </c>
      <c r="AO21" s="12">
        <v>625</v>
      </c>
      <c r="AP21" s="12">
        <v>629.70000000000005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635.5</v>
      </c>
      <c r="AX21" s="12">
        <v>628.4</v>
      </c>
      <c r="AY21" s="12">
        <v>632.9</v>
      </c>
      <c r="AZ21" s="12">
        <v>631.9</v>
      </c>
      <c r="BA21" s="12" t="s">
        <v>12</v>
      </c>
      <c r="BB21" s="12" t="s">
        <v>12</v>
      </c>
      <c r="BC21" s="12">
        <v>621.9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630.1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623.79999999999995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67</v>
      </c>
      <c r="E22" s="12">
        <f t="shared" si="2"/>
        <v>13</v>
      </c>
      <c r="F22" s="12">
        <f t="shared" si="3"/>
        <v>5</v>
      </c>
      <c r="G22" s="71">
        <f t="shared" si="4"/>
        <v>632</v>
      </c>
      <c r="H22" s="71">
        <f t="shared" si="5"/>
        <v>630.20000000000005</v>
      </c>
      <c r="I22" s="71">
        <f t="shared" si="6"/>
        <v>630</v>
      </c>
      <c r="J22" s="71">
        <f t="shared" si="7"/>
        <v>628.79999999999995</v>
      </c>
      <c r="K22" s="71">
        <f t="shared" si="8"/>
        <v>628.4</v>
      </c>
      <c r="L22" s="72">
        <f t="shared" si="9"/>
        <v>629.88</v>
      </c>
      <c r="N22" s="12" t="s">
        <v>12</v>
      </c>
      <c r="O22" s="12" t="s">
        <v>12</v>
      </c>
      <c r="P22" s="12">
        <v>632</v>
      </c>
      <c r="Q22" s="12" t="s">
        <v>12</v>
      </c>
      <c r="R22" s="12" t="s">
        <v>12</v>
      </c>
      <c r="S22" s="12" t="s">
        <v>12</v>
      </c>
      <c r="T22" s="12">
        <v>627.70000000000005</v>
      </c>
      <c r="U22" s="12">
        <v>627.9</v>
      </c>
      <c r="V22" s="12">
        <v>626.20000000000005</v>
      </c>
      <c r="W22" s="12" t="s">
        <v>12</v>
      </c>
      <c r="X22" s="12" t="s">
        <v>12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626.9</v>
      </c>
      <c r="AN22" s="12">
        <v>628.79999999999995</v>
      </c>
      <c r="AO22" s="12">
        <v>624.4</v>
      </c>
      <c r="AP22" s="12">
        <v>627.9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>
        <v>630</v>
      </c>
      <c r="BH22" s="12">
        <v>628.4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>
        <v>627.79999999999995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630.20000000000005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18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629.4</v>
      </c>
      <c r="V23" s="12">
        <v>629.20000000000005</v>
      </c>
      <c r="W23" s="12">
        <v>626.20000000000005</v>
      </c>
      <c r="X23" s="12">
        <v>624.70000000000005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629.5</v>
      </c>
      <c r="AK23" s="12">
        <v>627.79999999999995</v>
      </c>
      <c r="AL23" s="12">
        <v>623.20000000000005</v>
      </c>
      <c r="AM23" s="12">
        <v>626.6</v>
      </c>
      <c r="AN23" s="12">
        <v>627.20000000000005</v>
      </c>
      <c r="AO23" s="12">
        <v>628</v>
      </c>
      <c r="AP23" s="12">
        <v>627.4</v>
      </c>
      <c r="AQ23" s="12">
        <v>628.79999999999995</v>
      </c>
      <c r="AR23" s="12">
        <v>626.29999999999995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>
        <v>631.70000000000005</v>
      </c>
      <c r="AZ23" s="12">
        <v>628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>
        <v>629.79999999999995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>
        <v>622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76</v>
      </c>
      <c r="E24" s="12">
        <f t="shared" si="2"/>
        <v>10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627.5</v>
      </c>
      <c r="L24" s="72">
        <f t="shared" si="9"/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626.70000000000005</v>
      </c>
      <c r="AN24" s="12">
        <v>624.9</v>
      </c>
      <c r="AO24" s="12">
        <v>627.29999999999995</v>
      </c>
      <c r="AP24" s="12">
        <v>628.4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>
        <v>626.1</v>
      </c>
      <c r="BE24" s="12" t="s">
        <v>12</v>
      </c>
      <c r="BF24" s="12" t="s">
        <v>12</v>
      </c>
      <c r="BG24" s="12">
        <v>629</v>
      </c>
      <c r="BH24" s="12">
        <v>630.6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627.5</v>
      </c>
      <c r="BO24" s="12" t="s">
        <v>12</v>
      </c>
      <c r="BP24" s="12">
        <v>629</v>
      </c>
      <c r="BQ24" s="12">
        <v>626.20000000000005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68</v>
      </c>
      <c r="E25" s="12">
        <f t="shared" si="2"/>
        <v>15</v>
      </c>
      <c r="F25" s="12">
        <f t="shared" si="3"/>
        <v>5</v>
      </c>
      <c r="G25" s="71">
        <f t="shared" si="4"/>
        <v>627.70000000000005</v>
      </c>
      <c r="H25" s="71">
        <f t="shared" si="5"/>
        <v>627.70000000000005</v>
      </c>
      <c r="I25" s="71">
        <f t="shared" si="6"/>
        <v>627.4</v>
      </c>
      <c r="J25" s="71">
        <f t="shared" si="7"/>
        <v>627.4</v>
      </c>
      <c r="K25" s="71">
        <f t="shared" si="8"/>
        <v>627.20000000000005</v>
      </c>
      <c r="L25" s="72">
        <f t="shared" si="9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626</v>
      </c>
      <c r="S25" s="12">
        <v>627.70000000000005</v>
      </c>
      <c r="T25" s="12" t="s">
        <v>12</v>
      </c>
      <c r="U25" s="12">
        <v>627.4</v>
      </c>
      <c r="V25" s="12">
        <v>620.4</v>
      </c>
      <c r="W25" s="12">
        <v>623.6</v>
      </c>
      <c r="X25" s="12">
        <v>622.9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624.5</v>
      </c>
      <c r="AK25" s="12">
        <v>626.70000000000005</v>
      </c>
      <c r="AL25" s="12">
        <v>627.4</v>
      </c>
      <c r="AM25" s="12">
        <v>625.5</v>
      </c>
      <c r="AN25" s="12">
        <v>627.70000000000005</v>
      </c>
      <c r="AO25" s="12">
        <v>626.70000000000005</v>
      </c>
      <c r="AP25" s="12">
        <v>627.20000000000005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621.20000000000005</v>
      </c>
      <c r="AV25" s="12">
        <v>625.4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82</v>
      </c>
      <c r="E26" s="12">
        <f t="shared" si="2"/>
        <v>26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621.9</v>
      </c>
      <c r="S26" s="12">
        <v>624</v>
      </c>
      <c r="T26" s="12" t="s">
        <v>12</v>
      </c>
      <c r="U26" s="12">
        <v>619.20000000000005</v>
      </c>
      <c r="V26" s="12">
        <v>623.79999999999995</v>
      </c>
      <c r="W26" s="12">
        <v>618.70000000000005</v>
      </c>
      <c r="X26" s="12">
        <v>620.1</v>
      </c>
      <c r="Y26" s="12" t="s">
        <v>12</v>
      </c>
      <c r="Z26" s="12">
        <v>619.4</v>
      </c>
      <c r="AA26" s="12" t="s">
        <v>12</v>
      </c>
      <c r="AB26" s="12" t="s">
        <v>12</v>
      </c>
      <c r="AC26" s="12" t="s">
        <v>12</v>
      </c>
      <c r="AD26" s="12">
        <v>617</v>
      </c>
      <c r="AE26" s="12">
        <v>614.9</v>
      </c>
      <c r="AF26" s="12" t="s">
        <v>12</v>
      </c>
      <c r="AG26" s="12">
        <v>621.29999999999995</v>
      </c>
      <c r="AH26" s="12">
        <v>616.20000000000005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621.1</v>
      </c>
      <c r="AN26" s="12" t="s">
        <v>12</v>
      </c>
      <c r="AO26" s="12">
        <v>621.6</v>
      </c>
      <c r="AP26" s="12">
        <v>621.20000000000005</v>
      </c>
      <c r="AQ26" s="12" t="s">
        <v>12</v>
      </c>
      <c r="AR26" s="12" t="s">
        <v>12</v>
      </c>
      <c r="AS26" s="12">
        <v>618.79999999999995</v>
      </c>
      <c r="AT26" s="12">
        <v>620.70000000000005</v>
      </c>
      <c r="AU26" s="12" t="s">
        <v>12</v>
      </c>
      <c r="AV26" s="12" t="s">
        <v>12</v>
      </c>
      <c r="AW26" s="12">
        <v>621.79999999999995</v>
      </c>
      <c r="AX26" s="12">
        <v>621.4</v>
      </c>
      <c r="AY26" s="12" t="s">
        <v>12</v>
      </c>
      <c r="AZ26" s="12" t="s">
        <v>12</v>
      </c>
      <c r="BA26" s="12">
        <v>619.20000000000005</v>
      </c>
      <c r="BB26" s="12">
        <v>623.1</v>
      </c>
      <c r="BC26" s="12">
        <v>621.1</v>
      </c>
      <c r="BD26" s="12" t="s">
        <v>12</v>
      </c>
      <c r="BE26" s="12">
        <v>614.1</v>
      </c>
      <c r="BF26" s="12" t="s">
        <v>12</v>
      </c>
      <c r="BG26" s="12">
        <v>615.20000000000005</v>
      </c>
      <c r="BH26" s="12" t="s">
        <v>12</v>
      </c>
      <c r="BI26" s="12" t="s">
        <v>12</v>
      </c>
      <c r="BJ26" s="12" t="s">
        <v>12</v>
      </c>
      <c r="BK26" s="12">
        <v>616.6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616.4</v>
      </c>
      <c r="BQ26" s="12">
        <v>616.9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79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625.20000000000005</v>
      </c>
      <c r="AL27" s="12" t="s">
        <v>12</v>
      </c>
      <c r="AM27" s="12" t="s">
        <v>12</v>
      </c>
      <c r="AN27" s="12" t="s">
        <v>12</v>
      </c>
      <c r="AO27" s="12">
        <v>621.6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>
        <v>622.29999999999995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73</v>
      </c>
      <c r="E28" s="12">
        <f t="shared" si="2"/>
        <v>10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629.9</v>
      </c>
      <c r="J28" s="71">
        <f t="shared" si="7"/>
        <v>629.79999999999995</v>
      </c>
      <c r="K28" s="71">
        <f t="shared" si="8"/>
        <v>628.9</v>
      </c>
      <c r="L28" s="72">
        <f t="shared" si="9"/>
        <v>630.74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624.70000000000005</v>
      </c>
      <c r="V28" s="12">
        <v>624.1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629.79999999999995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626</v>
      </c>
      <c r="AP28" s="12">
        <v>629.9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628.9</v>
      </c>
      <c r="BE28" s="12" t="s">
        <v>12</v>
      </c>
      <c r="BF28" s="12" t="s">
        <v>12</v>
      </c>
      <c r="BG28" s="12">
        <v>625.29999999999995</v>
      </c>
      <c r="BH28" s="12">
        <v>632.9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632.20000000000005</v>
      </c>
      <c r="BQ28" s="12">
        <v>625.1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180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>
        <v>625.9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66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627.79999999999995</v>
      </c>
      <c r="K30" s="71">
        <f t="shared" si="8"/>
        <v>626.29999999999995</v>
      </c>
      <c r="L30" s="72">
        <f t="shared" si="9"/>
        <v>628.58000000000015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>
        <v>628.4</v>
      </c>
      <c r="U30" s="12">
        <v>618.9</v>
      </c>
      <c r="V30" s="12">
        <v>621.29999999999995</v>
      </c>
      <c r="W30" s="12" t="s">
        <v>12</v>
      </c>
      <c r="X30" s="12" t="s">
        <v>12</v>
      </c>
      <c r="Y30" s="12">
        <v>626.29999999999995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631.20000000000005</v>
      </c>
      <c r="AP30" s="12">
        <v>629.20000000000005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627.79999999999995</v>
      </c>
      <c r="AV30" s="12">
        <v>624.79999999999995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71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626.5</v>
      </c>
      <c r="AN31" s="12">
        <v>614.70000000000005</v>
      </c>
      <c r="AO31" s="12">
        <v>621.79999999999995</v>
      </c>
      <c r="AP31" s="12">
        <v>620.9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616</v>
      </c>
      <c r="BH31" s="12">
        <v>619.79999999999995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83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627.4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</v>
      </c>
      <c r="AN32" s="12" t="s">
        <v>12</v>
      </c>
      <c r="AO32" s="12">
        <v>622.4</v>
      </c>
      <c r="AP32" s="12">
        <v>621.5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>
        <v>620.79999999999995</v>
      </c>
      <c r="AV32" s="12">
        <v>616.6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65</v>
      </c>
      <c r="E33" s="12">
        <f t="shared" si="2"/>
        <v>13</v>
      </c>
      <c r="F33" s="12">
        <f t="shared" si="3"/>
        <v>5</v>
      </c>
      <c r="G33" s="71">
        <f t="shared" si="4"/>
        <v>630.9</v>
      </c>
      <c r="H33" s="71">
        <f t="shared" si="5"/>
        <v>629</v>
      </c>
      <c r="I33" s="71">
        <f t="shared" si="6"/>
        <v>627.20000000000005</v>
      </c>
      <c r="J33" s="71">
        <f t="shared" si="7"/>
        <v>627.1</v>
      </c>
      <c r="K33" s="71">
        <f t="shared" si="8"/>
        <v>626.5</v>
      </c>
      <c r="L33" s="72">
        <f t="shared" si="9"/>
        <v>628.1400000000001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622.6</v>
      </c>
      <c r="AK33" s="12">
        <v>624.4</v>
      </c>
      <c r="AL33" s="12" t="s">
        <v>12</v>
      </c>
      <c r="AM33" s="12">
        <v>629</v>
      </c>
      <c r="AN33" s="12">
        <v>622.1</v>
      </c>
      <c r="AO33" s="12">
        <v>622.29999999999995</v>
      </c>
      <c r="AP33" s="12">
        <v>626.5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627.1</v>
      </c>
      <c r="AX33" s="12">
        <v>624.29999999999995</v>
      </c>
      <c r="AY33" s="12">
        <v>621.70000000000005</v>
      </c>
      <c r="AZ33" s="12">
        <v>624.5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623.5</v>
      </c>
      <c r="BH33" s="12">
        <v>627.20000000000005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>
        <v>630.9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69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625.79999999999995</v>
      </c>
      <c r="S34" s="12">
        <v>624.20000000000005</v>
      </c>
      <c r="T34" s="12" t="s">
        <v>12</v>
      </c>
      <c r="U34" s="12">
        <v>622.29999999999995</v>
      </c>
      <c r="V34" s="12">
        <v>623.5</v>
      </c>
      <c r="W34" s="12">
        <v>627.70000000000005</v>
      </c>
      <c r="X34" s="12">
        <v>625.20000000000005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77</v>
      </c>
      <c r="E35" s="12">
        <f t="shared" si="2"/>
        <v>18</v>
      </c>
      <c r="F35" s="12">
        <f t="shared" si="3"/>
        <v>5</v>
      </c>
      <c r="G35" s="71">
        <f t="shared" si="4"/>
        <v>627.79999999999995</v>
      </c>
      <c r="H35" s="71">
        <f t="shared" si="5"/>
        <v>626</v>
      </c>
      <c r="I35" s="71">
        <f t="shared" si="6"/>
        <v>625.1</v>
      </c>
      <c r="J35" s="71">
        <f t="shared" si="7"/>
        <v>625</v>
      </c>
      <c r="K35" s="71">
        <f t="shared" si="8"/>
        <v>624.9</v>
      </c>
      <c r="L35" s="72">
        <f t="shared" si="9"/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625</v>
      </c>
      <c r="X35" s="12">
        <v>624</v>
      </c>
      <c r="Y35" s="12" t="s">
        <v>12</v>
      </c>
      <c r="Z35" s="12">
        <v>624.79999999999995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>
        <v>621.9</v>
      </c>
      <c r="AF35" s="12" t="s">
        <v>12</v>
      </c>
      <c r="AG35" s="12">
        <v>621.9</v>
      </c>
      <c r="AH35" s="12" t="s">
        <v>12</v>
      </c>
      <c r="AI35" s="12" t="s">
        <v>12</v>
      </c>
      <c r="AJ35" s="12">
        <v>621.1</v>
      </c>
      <c r="AK35" s="12">
        <v>618.70000000000005</v>
      </c>
      <c r="AL35" s="12" t="s">
        <v>12</v>
      </c>
      <c r="AM35" s="12" t="s">
        <v>12</v>
      </c>
      <c r="AN35" s="12" t="s">
        <v>12</v>
      </c>
      <c r="AO35" s="12">
        <v>624.1</v>
      </c>
      <c r="AP35" s="12">
        <v>623.20000000000005</v>
      </c>
      <c r="AQ35" s="12" t="s">
        <v>12</v>
      </c>
      <c r="AR35" s="12" t="s">
        <v>12</v>
      </c>
      <c r="AS35" s="12">
        <v>622.20000000000005</v>
      </c>
      <c r="AT35" s="12">
        <v>619.5</v>
      </c>
      <c r="AU35" s="12" t="s">
        <v>12</v>
      </c>
      <c r="AV35" s="12" t="s">
        <v>12</v>
      </c>
      <c r="AW35" s="12">
        <v>626</v>
      </c>
      <c r="AX35" s="12">
        <v>620.70000000000005</v>
      </c>
      <c r="AY35" s="12" t="s">
        <v>12</v>
      </c>
      <c r="AZ35" s="12" t="s">
        <v>12</v>
      </c>
      <c r="BA35" s="12">
        <v>627.79999999999995</v>
      </c>
      <c r="BB35" s="12">
        <v>624.9</v>
      </c>
      <c r="BC35" s="12">
        <v>616.9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>
        <v>624.79999999999995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80</v>
      </c>
      <c r="E36" s="12">
        <f t="shared" si="2"/>
        <v>17</v>
      </c>
      <c r="F36" s="12">
        <f t="shared" si="3"/>
        <v>5</v>
      </c>
      <c r="G36" s="71">
        <f t="shared" si="4"/>
        <v>626.79999999999995</v>
      </c>
      <c r="H36" s="71">
        <f t="shared" si="5"/>
        <v>626.5</v>
      </c>
      <c r="I36" s="71">
        <f t="shared" si="6"/>
        <v>626.29999999999995</v>
      </c>
      <c r="J36" s="71">
        <f t="shared" si="7"/>
        <v>625.9</v>
      </c>
      <c r="K36" s="71">
        <f t="shared" si="8"/>
        <v>625.6</v>
      </c>
      <c r="L36" s="72">
        <f t="shared" si="9"/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626.29999999999995</v>
      </c>
      <c r="S36" s="12">
        <v>616.6</v>
      </c>
      <c r="T36" s="12" t="s">
        <v>12</v>
      </c>
      <c r="U36" s="12">
        <v>622.79999999999995</v>
      </c>
      <c r="V36" s="12">
        <v>622.79999999999995</v>
      </c>
      <c r="W36" s="12">
        <v>621.1</v>
      </c>
      <c r="X36" s="12">
        <v>619.6</v>
      </c>
      <c r="Y36" s="12" t="s">
        <v>12</v>
      </c>
      <c r="Z36" s="12">
        <v>625.6</v>
      </c>
      <c r="AA36" s="12" t="s">
        <v>12</v>
      </c>
      <c r="AB36" s="12" t="s">
        <v>12</v>
      </c>
      <c r="AC36" s="12" t="s">
        <v>12</v>
      </c>
      <c r="AD36" s="12">
        <v>622.29999999999995</v>
      </c>
      <c r="AE36" s="12" t="s">
        <v>12</v>
      </c>
      <c r="AF36" s="12" t="s">
        <v>12</v>
      </c>
      <c r="AG36" s="12">
        <v>625.9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>
        <v>624</v>
      </c>
      <c r="AN36" s="12">
        <v>626.79999999999995</v>
      </c>
      <c r="AO36" s="12">
        <v>624.79999999999995</v>
      </c>
      <c r="AP36" s="12">
        <v>624.6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>
        <v>626.5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>
        <v>622.4</v>
      </c>
      <c r="BO36" s="12" t="s">
        <v>12</v>
      </c>
      <c r="BP36" s="12">
        <v>623.5</v>
      </c>
      <c r="BQ36" s="12">
        <v>623.29999999999995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25</v>
      </c>
      <c r="E37" s="12" t="str">
        <f t="shared" si="2"/>
        <v/>
      </c>
      <c r="F37" s="12" t="str">
        <f t="shared" ref="F37:F41" si="10">_xlfn.IFS(E37="","",E37=1,1,E37=2,2,E37=3,3,E37=4,4,E37=5,5,E37&gt;5,5)</f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ref="L37:L41" si="11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26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  <row r="51" spans="1:74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</row>
    <row r="52" spans="1:74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</row>
    <row r="53" spans="1:74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</row>
  </sheetData>
  <sortState xmlns:xlrd2="http://schemas.microsoft.com/office/spreadsheetml/2017/richdata2" ref="A14:BV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BV5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May 13, 2025</v>
      </c>
    </row>
    <row r="5" spans="1:77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7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7" x14ac:dyDescent="0.35">
      <c r="B7" s="100" t="s">
        <v>4</v>
      </c>
      <c r="C7" s="100"/>
      <c r="D7" s="100"/>
      <c r="E7" s="101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38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166</v>
      </c>
      <c r="BP12" s="64" t="s">
        <v>166</v>
      </c>
      <c r="BQ12" s="64" t="s">
        <v>166</v>
      </c>
      <c r="BR12" s="64" t="s">
        <v>166</v>
      </c>
      <c r="BS12" s="64" t="s">
        <v>166</v>
      </c>
      <c r="BT12" s="64" t="s">
        <v>166</v>
      </c>
      <c r="BU12" s="64" t="s">
        <v>166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53</v>
      </c>
      <c r="S13" s="64" t="s">
        <v>53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132</v>
      </c>
      <c r="AC13" s="64" t="s">
        <v>133</v>
      </c>
      <c r="AD13" s="64" t="s">
        <v>59</v>
      </c>
      <c r="AE13" s="64" t="s">
        <v>49</v>
      </c>
      <c r="AF13" s="64" t="s">
        <v>61</v>
      </c>
      <c r="AG13" s="64" t="s">
        <v>62</v>
      </c>
      <c r="AH13" s="64" t="s">
        <v>59</v>
      </c>
      <c r="AI13" s="64" t="s">
        <v>60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147</v>
      </c>
      <c r="BD13" s="64" t="s">
        <v>148</v>
      </c>
      <c r="BE13" s="64" t="s">
        <v>151</v>
      </c>
      <c r="BF13" s="64" t="s">
        <v>153</v>
      </c>
      <c r="BG13" s="64" t="s">
        <v>59</v>
      </c>
      <c r="BH13" s="64" t="s">
        <v>60</v>
      </c>
      <c r="BI13" s="64" t="s">
        <v>163</v>
      </c>
      <c r="BJ13" s="64" t="s">
        <v>163</v>
      </c>
      <c r="BK13" s="64" t="s">
        <v>164</v>
      </c>
      <c r="BL13" s="64" t="s">
        <v>164</v>
      </c>
      <c r="BM13" s="64" t="s">
        <v>50</v>
      </c>
      <c r="BN13" s="64" t="s">
        <v>171</v>
      </c>
      <c r="BO13" s="64" t="s">
        <v>169</v>
      </c>
      <c r="BP13" s="64" t="s">
        <v>84</v>
      </c>
      <c r="BQ13" s="64" t="s">
        <v>169</v>
      </c>
      <c r="BR13" s="64" t="s">
        <v>183</v>
      </c>
      <c r="BS13" s="64" t="s">
        <v>172</v>
      </c>
      <c r="BT13" s="64" t="s">
        <v>172</v>
      </c>
      <c r="BU13" s="64" t="s">
        <v>173</v>
      </c>
      <c r="BV13" s="64" t="s">
        <v>161</v>
      </c>
      <c r="BW13" s="64" t="s">
        <v>162</v>
      </c>
      <c r="BX13" s="64" t="s">
        <v>167</v>
      </c>
      <c r="BY13" s="64" t="s">
        <v>168</v>
      </c>
    </row>
    <row r="14" spans="1:77" x14ac:dyDescent="0.35">
      <c r="A14" t="str">
        <f t="shared" ref="A14:A54" si="0">IF(D14="","",(RIGHT(D14,LEN(D14)-SEARCH(" ",D14,1))))</f>
        <v>Ayers</v>
      </c>
      <c r="B14" t="str">
        <f t="shared" ref="B14:B54" si="1">IF(D14="","",(LEFT(D14,SEARCH(" ",D14,1))))</f>
        <v xml:space="preserve">Gabrielle </v>
      </c>
      <c r="C14" s="12">
        <v>46</v>
      </c>
      <c r="D14" t="s">
        <v>182</v>
      </c>
      <c r="E14" s="12">
        <f t="shared" ref="E14:E45" si="2">IF(COUNT(N14:BY14)=0,"", COUNT(N14:BY14))</f>
        <v>1</v>
      </c>
      <c r="F14" s="12">
        <f t="shared" ref="F14:F54" si="3">_xlfn.IFS(E14="","",E14=1,1,E14=2,2,E14=3,3,E14=4,4,E14=5,5,E14&gt;5,5)</f>
        <v>1</v>
      </c>
      <c r="G14" s="71">
        <f t="shared" ref="G14:G45" si="4">IFERROR(LARGE((N14:BY14),1),"")</f>
        <v>625.20000000000005</v>
      </c>
      <c r="H14" s="71" t="str">
        <f t="shared" ref="H14:H45" si="5">IFERROR(LARGE((N14:BY14),2),"")</f>
        <v/>
      </c>
      <c r="I14" s="71" t="str">
        <f t="shared" ref="I14:I45" si="6">IFERROR(LARGE((N14:BY14),3),"")</f>
        <v/>
      </c>
      <c r="J14" s="71" t="str">
        <f t="shared" ref="J14:J45" si="7">IFERROR(LARGE((N14:BY14),4),"")</f>
        <v/>
      </c>
      <c r="K14" s="71" t="str">
        <f t="shared" ref="K14:K45" si="8">IFERROR(LARGE((N14:BY14),5),"")</f>
        <v/>
      </c>
      <c r="L14" s="72">
        <f t="shared" ref="L14:L54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>
        <v>625.20000000000005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100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626.79999999999995</v>
      </c>
      <c r="J15" s="71">
        <f t="shared" si="7"/>
        <v>625.1</v>
      </c>
      <c r="K15" s="71">
        <f t="shared" si="8"/>
        <v>624.5</v>
      </c>
      <c r="L15" s="72">
        <f t="shared" si="9"/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625.1</v>
      </c>
      <c r="V15" s="12">
        <v>628.4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620.4</v>
      </c>
      <c r="AP15" s="12">
        <v>624.5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626.79999999999995</v>
      </c>
      <c r="BT15" s="12">
        <v>628.70000000000005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102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625.70000000000005</v>
      </c>
      <c r="W16" s="12">
        <v>624.5</v>
      </c>
      <c r="X16" s="12">
        <v>616.70000000000005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623.6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624.1</v>
      </c>
      <c r="AN16" s="12" t="s">
        <v>12</v>
      </c>
      <c r="AO16" s="12">
        <v>626.20000000000005</v>
      </c>
      <c r="AP16" s="12">
        <v>627.4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628.1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620.79999999999995</v>
      </c>
      <c r="BT16" s="12">
        <v>617.20000000000005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149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>
        <v>625.9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>
        <v>610.20000000000005</v>
      </c>
      <c r="BJ17" s="12">
        <v>618.70000000000005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>
        <v>617.29999999999995</v>
      </c>
      <c r="BT17" s="12">
        <v>618.70000000000005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107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>
        <v>625.6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623</v>
      </c>
      <c r="AN18" s="12">
        <v>620.5</v>
      </c>
      <c r="AO18" s="12">
        <v>607.6</v>
      </c>
      <c r="AP18" s="12">
        <v>615.20000000000005</v>
      </c>
      <c r="AQ18" s="12">
        <v>621.1</v>
      </c>
      <c r="AR18" s="12">
        <v>615.4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>
        <v>611.29999999999995</v>
      </c>
      <c r="BD18" s="12">
        <v>620.6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>
        <v>612.9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91</v>
      </c>
      <c r="E19" s="12">
        <f t="shared" si="2"/>
        <v>5</v>
      </c>
      <c r="F19" s="12">
        <f t="shared" si="3"/>
        <v>5</v>
      </c>
      <c r="G19" s="71">
        <f t="shared" si="4"/>
        <v>626.5</v>
      </c>
      <c r="H19" s="71">
        <f t="shared" si="5"/>
        <v>624.79999999999995</v>
      </c>
      <c r="I19" s="71">
        <f t="shared" si="6"/>
        <v>624.4</v>
      </c>
      <c r="J19" s="71">
        <f t="shared" si="7"/>
        <v>621.70000000000005</v>
      </c>
      <c r="K19" s="71">
        <f t="shared" si="8"/>
        <v>619.5</v>
      </c>
      <c r="L19" s="72">
        <f t="shared" si="9"/>
        <v>623.37999999999988</v>
      </c>
      <c r="N19" s="12" t="s">
        <v>12</v>
      </c>
      <c r="O19" s="12" t="s">
        <v>12</v>
      </c>
      <c r="P19" s="12" t="s">
        <v>12</v>
      </c>
      <c r="Q19" s="12">
        <v>626.5</v>
      </c>
      <c r="R19" s="12" t="s">
        <v>12</v>
      </c>
      <c r="S19" s="12" t="s">
        <v>12</v>
      </c>
      <c r="T19" s="12" t="s">
        <v>12</v>
      </c>
      <c r="U19" s="12">
        <v>624.4</v>
      </c>
      <c r="V19" s="12">
        <v>624.79999999999995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621.70000000000005</v>
      </c>
      <c r="AK19" s="12">
        <v>619.5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157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>
        <v>625.20000000000005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624.70000000000005</v>
      </c>
      <c r="BS20" s="12">
        <v>624.70000000000005</v>
      </c>
      <c r="BT20" s="12">
        <v>628.79999999999995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92</v>
      </c>
      <c r="E21" s="12">
        <f t="shared" si="2"/>
        <v>10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624.70000000000005</v>
      </c>
      <c r="J21" s="71">
        <f t="shared" si="7"/>
        <v>624.20000000000005</v>
      </c>
      <c r="K21" s="71">
        <f t="shared" si="8"/>
        <v>622.1</v>
      </c>
      <c r="L21" s="72">
        <f t="shared" si="9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617.20000000000005</v>
      </c>
      <c r="V21" s="12">
        <v>626.4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622.1</v>
      </c>
      <c r="AN21" s="12">
        <v>624.20000000000005</v>
      </c>
      <c r="AO21" s="12">
        <v>627.4</v>
      </c>
      <c r="AP21" s="12">
        <v>624.70000000000005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>
        <v>620</v>
      </c>
      <c r="BJ21" s="12">
        <v>622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>
        <v>619</v>
      </c>
      <c r="BT21" s="12">
        <v>621.20000000000005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97</v>
      </c>
      <c r="E22" s="12">
        <f t="shared" si="2"/>
        <v>3</v>
      </c>
      <c r="F22" s="12">
        <f t="shared" si="3"/>
        <v>3</v>
      </c>
      <c r="G22" s="71">
        <f t="shared" si="4"/>
        <v>627.70000000000005</v>
      </c>
      <c r="H22" s="71">
        <f t="shared" si="5"/>
        <v>626.9</v>
      </c>
      <c r="I22" s="71">
        <f t="shared" si="6"/>
        <v>619.70000000000005</v>
      </c>
      <c r="J22" s="71" t="str">
        <f t="shared" si="7"/>
        <v/>
      </c>
      <c r="K22" s="71" t="str">
        <f t="shared" si="8"/>
        <v/>
      </c>
      <c r="L22" s="72">
        <f t="shared" si="9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626.9</v>
      </c>
      <c r="V22" s="12">
        <v>619.70000000000005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627.70000000000005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106</v>
      </c>
      <c r="E23" s="12">
        <f t="shared" si="2"/>
        <v>6</v>
      </c>
      <c r="F23" s="12">
        <f t="shared" si="3"/>
        <v>5</v>
      </c>
      <c r="G23" s="71">
        <f t="shared" si="4"/>
        <v>621.1</v>
      </c>
      <c r="H23" s="71">
        <f t="shared" si="5"/>
        <v>620.1</v>
      </c>
      <c r="I23" s="71">
        <f t="shared" si="6"/>
        <v>619.29999999999995</v>
      </c>
      <c r="J23" s="71">
        <f t="shared" si="7"/>
        <v>618.6</v>
      </c>
      <c r="K23" s="71">
        <f t="shared" si="8"/>
        <v>617</v>
      </c>
      <c r="L23" s="72">
        <f t="shared" si="9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620.1</v>
      </c>
      <c r="X23" s="12">
        <v>619.29999999999995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618.6</v>
      </c>
      <c r="AP23" s="12">
        <v>613.70000000000005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>
        <v>617</v>
      </c>
      <c r="BT23" s="12">
        <v>621.1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127</v>
      </c>
      <c r="E24" s="12">
        <f t="shared" si="2"/>
        <v>3</v>
      </c>
      <c r="F24" s="12">
        <f t="shared" si="3"/>
        <v>3</v>
      </c>
      <c r="G24" s="71">
        <f t="shared" si="4"/>
        <v>625.9</v>
      </c>
      <c r="H24" s="71">
        <f t="shared" si="5"/>
        <v>625.5</v>
      </c>
      <c r="I24" s="71">
        <f t="shared" si="6"/>
        <v>618.1</v>
      </c>
      <c r="J24" s="71" t="str">
        <f t="shared" si="7"/>
        <v/>
      </c>
      <c r="K24" s="71" t="str">
        <f t="shared" si="8"/>
        <v/>
      </c>
      <c r="L24" s="72">
        <f t="shared" si="9"/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625.5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625.9</v>
      </c>
      <c r="BT24" s="12">
        <v>618.1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181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625.5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131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>
        <v>627.79999999999995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>
        <v>621.1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616.5</v>
      </c>
      <c r="BT26" s="12">
        <v>621.79999999999995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96</v>
      </c>
      <c r="E27" s="12">
        <f t="shared" si="2"/>
        <v>8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</v>
      </c>
      <c r="K27" s="71">
        <f t="shared" si="8"/>
        <v>622.79999999999995</v>
      </c>
      <c r="L27" s="72">
        <f t="shared" si="9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622.79999999999995</v>
      </c>
      <c r="V27" s="12">
        <v>624.29999999999995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622.20000000000005</v>
      </c>
      <c r="AP27" s="12">
        <v>626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613.1</v>
      </c>
      <c r="BF27" s="12">
        <v>624.20000000000005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>
        <v>615.79999999999995</v>
      </c>
      <c r="BT27" s="12">
        <v>623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90</v>
      </c>
      <c r="E28" s="12">
        <f t="shared" si="2"/>
        <v>21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>
        <v>618.9</v>
      </c>
      <c r="R28" s="12" t="s">
        <v>12</v>
      </c>
      <c r="S28" s="12" t="s">
        <v>12</v>
      </c>
      <c r="T28" s="12" t="s">
        <v>12</v>
      </c>
      <c r="U28" s="12">
        <v>620</v>
      </c>
      <c r="V28" s="12">
        <v>624.1</v>
      </c>
      <c r="W28" s="12">
        <v>622.29999999999995</v>
      </c>
      <c r="X28" s="12">
        <v>626.79999999999995</v>
      </c>
      <c r="Y28" s="12" t="s">
        <v>12</v>
      </c>
      <c r="Z28" s="12" t="s">
        <v>12</v>
      </c>
      <c r="AA28" s="12" t="s">
        <v>12</v>
      </c>
      <c r="AB28" s="12">
        <v>621.29999999999995</v>
      </c>
      <c r="AC28" s="12">
        <v>622.20000000000005</v>
      </c>
      <c r="AD28" s="12" t="s">
        <v>12</v>
      </c>
      <c r="AE28" s="12">
        <v>624.1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625.4</v>
      </c>
      <c r="AK28" s="12">
        <v>618.5</v>
      </c>
      <c r="AL28" s="12">
        <v>625.9</v>
      </c>
      <c r="AM28" s="12">
        <v>623.20000000000005</v>
      </c>
      <c r="AN28" s="12">
        <v>626.9</v>
      </c>
      <c r="AO28" s="12">
        <v>617.6</v>
      </c>
      <c r="AP28" s="12">
        <v>625.70000000000005</v>
      </c>
      <c r="AQ28" s="12">
        <v>611.6</v>
      </c>
      <c r="AR28" s="12">
        <v>616.70000000000005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617.79999999999995</v>
      </c>
      <c r="AZ28" s="12">
        <v>621.5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621.29999999999995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620.1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98</v>
      </c>
      <c r="E29" s="12">
        <f t="shared" si="2"/>
        <v>7</v>
      </c>
      <c r="F29" s="12">
        <f t="shared" si="3"/>
        <v>5</v>
      </c>
      <c r="G29" s="71">
        <f t="shared" si="4"/>
        <v>627.4</v>
      </c>
      <c r="H29" s="71">
        <f t="shared" si="5"/>
        <v>624.1</v>
      </c>
      <c r="I29" s="71">
        <f t="shared" si="6"/>
        <v>623.4</v>
      </c>
      <c r="J29" s="71">
        <f t="shared" si="7"/>
        <v>622.5</v>
      </c>
      <c r="K29" s="71">
        <f t="shared" si="8"/>
        <v>621.5</v>
      </c>
      <c r="L29" s="72">
        <f t="shared" si="9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621.1</v>
      </c>
      <c r="V29" s="12">
        <v>623.4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624.1</v>
      </c>
      <c r="AP29" s="12">
        <v>617.4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>
        <v>622.5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>
        <v>627.4</v>
      </c>
      <c r="BT29" s="12">
        <v>621.5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93</v>
      </c>
      <c r="E30" s="12">
        <f t="shared" si="2"/>
        <v>1</v>
      </c>
      <c r="F30" s="12">
        <f t="shared" si="3"/>
        <v>1</v>
      </c>
      <c r="G30" s="71">
        <f t="shared" si="4"/>
        <v>627.4</v>
      </c>
      <c r="H30" s="71" t="str">
        <f t="shared" si="5"/>
        <v/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105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625.79999999999995</v>
      </c>
      <c r="X31" s="12">
        <v>628.5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624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624.70000000000005</v>
      </c>
      <c r="AP31" s="12">
        <v>621.20000000000005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627.1</v>
      </c>
      <c r="AV31" s="12">
        <v>627.1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624.1</v>
      </c>
      <c r="BH31" s="12" t="s">
        <v>12</v>
      </c>
      <c r="BI31" s="12" t="s">
        <v>12</v>
      </c>
      <c r="BJ31" s="12" t="s">
        <v>12</v>
      </c>
      <c r="BK31" s="12">
        <v>622</v>
      </c>
      <c r="BL31" s="12">
        <v>619.29999999999995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101</v>
      </c>
      <c r="E32" s="12">
        <f t="shared" si="2"/>
        <v>24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 t="s">
        <v>12</v>
      </c>
      <c r="P32" s="12" t="s">
        <v>12</v>
      </c>
      <c r="Q32" s="12">
        <v>621.4</v>
      </c>
      <c r="R32" s="12" t="s">
        <v>12</v>
      </c>
      <c r="S32" s="12" t="s">
        <v>12</v>
      </c>
      <c r="T32" s="12" t="s">
        <v>12</v>
      </c>
      <c r="U32" s="12">
        <v>625.70000000000005</v>
      </c>
      <c r="V32" s="12">
        <v>630.6</v>
      </c>
      <c r="W32" s="12">
        <v>617.70000000000005</v>
      </c>
      <c r="X32" s="12">
        <v>624.6</v>
      </c>
      <c r="Y32" s="12" t="s">
        <v>12</v>
      </c>
      <c r="Z32" s="12" t="s">
        <v>12</v>
      </c>
      <c r="AA32" s="12">
        <v>631</v>
      </c>
      <c r="AB32" s="12" t="s">
        <v>12</v>
      </c>
      <c r="AC32" s="12" t="s">
        <v>12</v>
      </c>
      <c r="AD32" s="12" t="s">
        <v>12</v>
      </c>
      <c r="AE32" s="12">
        <v>620.29999999999995</v>
      </c>
      <c r="AF32" s="12" t="s">
        <v>12</v>
      </c>
      <c r="AG32" s="12">
        <v>624.29999999999995</v>
      </c>
      <c r="AH32" s="12" t="s">
        <v>12</v>
      </c>
      <c r="AI32" s="12" t="s">
        <v>12</v>
      </c>
      <c r="AJ32" s="12">
        <v>626.70000000000005</v>
      </c>
      <c r="AK32" s="12">
        <v>629</v>
      </c>
      <c r="AL32" s="12">
        <v>626.9</v>
      </c>
      <c r="AM32" s="12">
        <v>623.70000000000005</v>
      </c>
      <c r="AN32" s="12">
        <v>629.1</v>
      </c>
      <c r="AO32" s="12">
        <v>623</v>
      </c>
      <c r="AP32" s="12">
        <v>623.1</v>
      </c>
      <c r="AQ32" s="12" t="s">
        <v>12</v>
      </c>
      <c r="AR32" s="12" t="s">
        <v>12</v>
      </c>
      <c r="AS32" s="12">
        <v>622.9</v>
      </c>
      <c r="AT32" s="12">
        <v>620.70000000000005</v>
      </c>
      <c r="AU32" s="12" t="s">
        <v>12</v>
      </c>
      <c r="AV32" s="12" t="s">
        <v>12</v>
      </c>
      <c r="AW32" s="12">
        <v>612.70000000000005</v>
      </c>
      <c r="AX32" s="12">
        <v>622.9</v>
      </c>
      <c r="AY32" s="12" t="s">
        <v>12</v>
      </c>
      <c r="AZ32" s="12" t="s">
        <v>12</v>
      </c>
      <c r="BA32" s="12">
        <v>625.4</v>
      </c>
      <c r="BB32" s="12">
        <v>624.1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632.29999999999995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619.29999999999995</v>
      </c>
      <c r="BT32" s="12">
        <v>622.6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104</v>
      </c>
      <c r="E33" s="12">
        <f t="shared" si="2"/>
        <v>21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 t="s">
        <v>12</v>
      </c>
      <c r="P33" s="12" t="s">
        <v>12</v>
      </c>
      <c r="Q33" s="12">
        <v>624.1</v>
      </c>
      <c r="R33" s="12" t="s">
        <v>12</v>
      </c>
      <c r="S33" s="12" t="s">
        <v>12</v>
      </c>
      <c r="T33" s="12" t="s">
        <v>12</v>
      </c>
      <c r="U33" s="12">
        <v>618.9</v>
      </c>
      <c r="V33" s="12">
        <v>616.29999999999995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622.5</v>
      </c>
      <c r="AB33" s="12" t="s">
        <v>12</v>
      </c>
      <c r="AC33" s="12" t="s">
        <v>12</v>
      </c>
      <c r="AD33" s="12" t="s">
        <v>12</v>
      </c>
      <c r="AE33" s="12">
        <v>619.1</v>
      </c>
      <c r="AF33" s="12" t="s">
        <v>12</v>
      </c>
      <c r="AG33" s="12" t="s">
        <v>12</v>
      </c>
      <c r="AH33" s="12" t="s">
        <v>12</v>
      </c>
      <c r="AI33" s="12">
        <v>625</v>
      </c>
      <c r="AJ33" s="12" t="s">
        <v>12</v>
      </c>
      <c r="AK33" s="12" t="s">
        <v>12</v>
      </c>
      <c r="AL33" s="12">
        <v>627.9</v>
      </c>
      <c r="AM33" s="12" t="s">
        <v>12</v>
      </c>
      <c r="AN33" s="12" t="s">
        <v>12</v>
      </c>
      <c r="AO33" s="12">
        <v>624.20000000000005</v>
      </c>
      <c r="AP33" s="12">
        <v>622.9</v>
      </c>
      <c r="AQ33" s="12" t="s">
        <v>12</v>
      </c>
      <c r="AR33" s="12" t="s">
        <v>12</v>
      </c>
      <c r="AS33" s="12">
        <v>626.6</v>
      </c>
      <c r="AT33" s="12">
        <v>626.20000000000005</v>
      </c>
      <c r="AU33" s="12" t="s">
        <v>12</v>
      </c>
      <c r="AV33" s="12" t="s">
        <v>12</v>
      </c>
      <c r="AW33" s="12">
        <v>626.9</v>
      </c>
      <c r="AX33" s="12">
        <v>630.4</v>
      </c>
      <c r="AY33" s="12" t="s">
        <v>12</v>
      </c>
      <c r="AZ33" s="12" t="s">
        <v>12</v>
      </c>
      <c r="BA33" s="12">
        <v>630.9</v>
      </c>
      <c r="BB33" s="12">
        <v>631.4</v>
      </c>
      <c r="BC33" s="12">
        <v>624.20000000000005</v>
      </c>
      <c r="BD33" s="12">
        <v>628.20000000000005</v>
      </c>
      <c r="BE33" s="12">
        <v>607.6</v>
      </c>
      <c r="BF33" s="12" t="s">
        <v>12</v>
      </c>
      <c r="BG33" s="12" t="s">
        <v>12</v>
      </c>
      <c r="BH33" s="12">
        <v>625.70000000000005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623.70000000000005</v>
      </c>
      <c r="BT33" s="12">
        <v>631.1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154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628.79999999999995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87</v>
      </c>
      <c r="E35" s="12">
        <f t="shared" si="2"/>
        <v>7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630.5</v>
      </c>
      <c r="K35" s="71">
        <f t="shared" si="8"/>
        <v>628.79999999999995</v>
      </c>
      <c r="L35" s="72">
        <f t="shared" si="9"/>
        <v>631.06000000000006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632</v>
      </c>
      <c r="U35" s="12">
        <v>630.5</v>
      </c>
      <c r="V35" s="12">
        <v>632.6</v>
      </c>
      <c r="W35" s="12" t="s">
        <v>12</v>
      </c>
      <c r="X35" s="12" t="s">
        <v>12</v>
      </c>
      <c r="Y35" s="12">
        <v>631.4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>
        <v>628.79999999999995</v>
      </c>
      <c r="BJ35" s="12">
        <v>626.1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627.29999999999995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108</v>
      </c>
      <c r="E36" s="12">
        <f t="shared" si="2"/>
        <v>4</v>
      </c>
      <c r="F36" s="12">
        <f t="shared" si="3"/>
        <v>4</v>
      </c>
      <c r="G36" s="71">
        <f t="shared" si="4"/>
        <v>624.79999999999995</v>
      </c>
      <c r="H36" s="71">
        <f t="shared" si="5"/>
        <v>623.4</v>
      </c>
      <c r="I36" s="71">
        <f t="shared" si="6"/>
        <v>622.29999999999995</v>
      </c>
      <c r="J36" s="71">
        <f t="shared" si="7"/>
        <v>616.1</v>
      </c>
      <c r="K36" s="71" t="str">
        <f t="shared" si="8"/>
        <v/>
      </c>
      <c r="L36" s="72">
        <f t="shared" si="9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>
        <v>624.79999999999995</v>
      </c>
      <c r="V36" s="12">
        <v>622.29999999999995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616.1</v>
      </c>
      <c r="BT36" s="12">
        <v>623.4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Palfrie</v>
      </c>
      <c r="B37" t="str">
        <f t="shared" si="1"/>
        <v xml:space="preserve">Maggie </v>
      </c>
      <c r="C37" s="12">
        <v>41</v>
      </c>
      <c r="D37" t="s">
        <v>159</v>
      </c>
      <c r="E37" s="12">
        <f t="shared" si="2"/>
        <v>6</v>
      </c>
      <c r="F37" s="12">
        <f t="shared" si="3"/>
        <v>5</v>
      </c>
      <c r="G37" s="71">
        <f t="shared" si="4"/>
        <v>625.5</v>
      </c>
      <c r="H37" s="71">
        <f t="shared" si="5"/>
        <v>622.6</v>
      </c>
      <c r="I37" s="71">
        <f t="shared" si="6"/>
        <v>619.4</v>
      </c>
      <c r="J37" s="71">
        <f t="shared" si="7"/>
        <v>618.4</v>
      </c>
      <c r="K37" s="71">
        <f t="shared" si="8"/>
        <v>616.70000000000005</v>
      </c>
      <c r="L37" s="72">
        <f t="shared" si="9"/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>
        <v>625.5</v>
      </c>
      <c r="BH37" s="12" t="s">
        <v>12</v>
      </c>
      <c r="BI37" s="12">
        <v>616.70000000000005</v>
      </c>
      <c r="BJ37" s="12" t="s">
        <v>12</v>
      </c>
      <c r="BK37" s="12">
        <v>616.4</v>
      </c>
      <c r="BL37" s="12" t="s">
        <v>12</v>
      </c>
      <c r="BM37" s="12" t="s">
        <v>12</v>
      </c>
      <c r="BN37" s="12" t="s">
        <v>12</v>
      </c>
      <c r="BO37" s="12">
        <v>622.6</v>
      </c>
      <c r="BP37" s="12" t="s">
        <v>12</v>
      </c>
      <c r="BQ37" s="12" t="s">
        <v>12</v>
      </c>
      <c r="BR37" s="12" t="s">
        <v>12</v>
      </c>
      <c r="BS37" s="12">
        <v>618.4</v>
      </c>
      <c r="BT37" s="12">
        <v>619.4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Passmore</v>
      </c>
      <c r="B38" t="str">
        <f t="shared" si="1"/>
        <v xml:space="preserve">Rylie </v>
      </c>
      <c r="C38" s="12">
        <v>30</v>
      </c>
      <c r="D38" t="s">
        <v>109</v>
      </c>
      <c r="E38" s="12">
        <f t="shared" si="2"/>
        <v>5</v>
      </c>
      <c r="F38" s="12">
        <f t="shared" si="3"/>
        <v>5</v>
      </c>
      <c r="G38" s="71">
        <f t="shared" si="4"/>
        <v>625.1</v>
      </c>
      <c r="H38" s="71">
        <f t="shared" si="5"/>
        <v>621.6</v>
      </c>
      <c r="I38" s="71">
        <f t="shared" si="6"/>
        <v>620.6</v>
      </c>
      <c r="J38" s="71">
        <f t="shared" si="7"/>
        <v>620.29999999999995</v>
      </c>
      <c r="K38" s="71">
        <f t="shared" si="8"/>
        <v>619</v>
      </c>
      <c r="L38" s="72">
        <f t="shared" si="9"/>
        <v>621.32000000000005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>
        <v>625.1</v>
      </c>
      <c r="V38" s="12">
        <v>621.6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>
        <v>620.6</v>
      </c>
      <c r="AP38" s="12">
        <v>619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>
        <v>620.29999999999995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Perrin</v>
      </c>
      <c r="B39" t="str">
        <f t="shared" si="1"/>
        <v xml:space="preserve">Natalie </v>
      </c>
      <c r="C39" s="12">
        <v>39</v>
      </c>
      <c r="D39" t="s">
        <v>156</v>
      </c>
      <c r="E39" s="12">
        <f t="shared" si="2"/>
        <v>1</v>
      </c>
      <c r="F39" s="12">
        <f t="shared" si="3"/>
        <v>1</v>
      </c>
      <c r="G39" s="71">
        <f t="shared" si="4"/>
        <v>626.5</v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>
        <f t="shared" si="9"/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>
        <v>626.5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Probst</v>
      </c>
      <c r="B40" t="str">
        <f t="shared" si="1"/>
        <v xml:space="preserve">Elizabeth </v>
      </c>
      <c r="C40" s="12">
        <v>15</v>
      </c>
      <c r="D40" t="s">
        <v>95</v>
      </c>
      <c r="E40" s="12">
        <f t="shared" si="2"/>
        <v>10</v>
      </c>
      <c r="F40" s="12">
        <f t="shared" si="3"/>
        <v>5</v>
      </c>
      <c r="G40" s="71">
        <f t="shared" si="4"/>
        <v>626.4</v>
      </c>
      <c r="H40" s="71">
        <f t="shared" si="5"/>
        <v>626.4</v>
      </c>
      <c r="I40" s="71">
        <f t="shared" si="6"/>
        <v>625.20000000000005</v>
      </c>
      <c r="J40" s="71">
        <f t="shared" si="7"/>
        <v>625.1</v>
      </c>
      <c r="K40" s="71">
        <f t="shared" si="8"/>
        <v>623.5</v>
      </c>
      <c r="L40" s="72">
        <f t="shared" si="9"/>
        <v>625.31999999999994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>
        <v>620.1</v>
      </c>
      <c r="V40" s="12">
        <v>626.4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>
        <v>626.4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>
        <v>622.4</v>
      </c>
      <c r="AP40" s="12">
        <v>623.5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>
        <v>619</v>
      </c>
      <c r="BG40" s="12" t="s">
        <v>12</v>
      </c>
      <c r="BH40" s="12" t="s">
        <v>12</v>
      </c>
      <c r="BI40" s="12">
        <v>622.5</v>
      </c>
      <c r="BJ40" s="12">
        <v>625.1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>
        <v>622.9</v>
      </c>
      <c r="BT40" s="12">
        <v>625.20000000000005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Rhode</v>
      </c>
      <c r="B41" t="str">
        <f t="shared" si="1"/>
        <v xml:space="preserve">Emma </v>
      </c>
      <c r="C41" s="12">
        <v>32</v>
      </c>
      <c r="D41" t="s">
        <v>128</v>
      </c>
      <c r="E41" s="12">
        <f t="shared" si="2"/>
        <v>2</v>
      </c>
      <c r="F41" s="12">
        <f t="shared" si="3"/>
        <v>2</v>
      </c>
      <c r="G41" s="71">
        <f t="shared" si="4"/>
        <v>629</v>
      </c>
      <c r="H41" s="71">
        <f t="shared" si="5"/>
        <v>628.29999999999995</v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>
        <v>628.29999999999995</v>
      </c>
      <c r="AP41" s="12">
        <v>629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Schmeltzer</v>
      </c>
      <c r="B42" t="str">
        <f t="shared" si="1"/>
        <v xml:space="preserve">Elizabeth </v>
      </c>
      <c r="C42" s="12">
        <v>24</v>
      </c>
      <c r="D42" t="s">
        <v>103</v>
      </c>
      <c r="E42" s="12">
        <f t="shared" si="2"/>
        <v>12</v>
      </c>
      <c r="F42" s="12">
        <f t="shared" si="3"/>
        <v>5</v>
      </c>
      <c r="G42" s="71">
        <f t="shared" si="4"/>
        <v>630.1</v>
      </c>
      <c r="H42" s="71">
        <f t="shared" si="5"/>
        <v>628.5</v>
      </c>
      <c r="I42" s="71">
        <f t="shared" si="6"/>
        <v>628.5</v>
      </c>
      <c r="J42" s="71">
        <f t="shared" si="7"/>
        <v>628.29999999999995</v>
      </c>
      <c r="K42" s="71">
        <f t="shared" si="8"/>
        <v>627.79999999999995</v>
      </c>
      <c r="L42" s="72">
        <f t="shared" si="9"/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>
        <v>625.70000000000005</v>
      </c>
      <c r="V42" s="12">
        <v>627.20000000000005</v>
      </c>
      <c r="W42" s="12">
        <v>627.79999999999995</v>
      </c>
      <c r="X42" s="12">
        <v>626.9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>
        <v>618.9</v>
      </c>
      <c r="AK42" s="12">
        <v>622.1</v>
      </c>
      <c r="AL42" s="12" t="s">
        <v>12</v>
      </c>
      <c r="AM42" s="12" t="s">
        <v>12</v>
      </c>
      <c r="AN42" s="12" t="s">
        <v>12</v>
      </c>
      <c r="AO42" s="12">
        <v>628.5</v>
      </c>
      <c r="AP42" s="12">
        <v>630.1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628.29999999999995</v>
      </c>
      <c r="AV42" s="12">
        <v>628.5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>
        <v>626.79999999999995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627.5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Seabrooke</v>
      </c>
      <c r="B43" t="str">
        <f t="shared" si="1"/>
        <v xml:space="preserve">Carley </v>
      </c>
      <c r="C43" s="12">
        <v>43</v>
      </c>
      <c r="D43" t="s">
        <v>125</v>
      </c>
      <c r="E43" s="12">
        <f t="shared" si="2"/>
        <v>4</v>
      </c>
      <c r="F43" s="12">
        <f t="shared" si="3"/>
        <v>4</v>
      </c>
      <c r="G43" s="71">
        <f t="shared" si="4"/>
        <v>627.29999999999995</v>
      </c>
      <c r="H43" s="71">
        <f t="shared" si="5"/>
        <v>623.79999999999995</v>
      </c>
      <c r="I43" s="71">
        <f t="shared" si="6"/>
        <v>617.1</v>
      </c>
      <c r="J43" s="71">
        <f t="shared" si="7"/>
        <v>615.5</v>
      </c>
      <c r="K43" s="71" t="str">
        <f t="shared" si="8"/>
        <v/>
      </c>
      <c r="L43" s="72">
        <f t="shared" si="9"/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>
        <v>627.29999999999995</v>
      </c>
      <c r="BJ43" s="12" t="s">
        <v>12</v>
      </c>
      <c r="BK43" s="12">
        <v>623.79999999999995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>
        <v>617.1</v>
      </c>
      <c r="BT43" s="12">
        <v>615.5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Singleton</v>
      </c>
      <c r="B44" t="str">
        <f t="shared" si="1"/>
        <v xml:space="preserve">Hailey </v>
      </c>
      <c r="C44" s="12">
        <v>31</v>
      </c>
      <c r="D44" t="s">
        <v>110</v>
      </c>
      <c r="E44" s="12">
        <f t="shared" si="2"/>
        <v>4</v>
      </c>
      <c r="F44" s="12">
        <f t="shared" si="3"/>
        <v>4</v>
      </c>
      <c r="G44" s="71">
        <f t="shared" si="4"/>
        <v>626.70000000000005</v>
      </c>
      <c r="H44" s="71">
        <f t="shared" si="5"/>
        <v>618.4</v>
      </c>
      <c r="I44" s="71">
        <f t="shared" si="6"/>
        <v>615.5</v>
      </c>
      <c r="J44" s="71">
        <f t="shared" si="7"/>
        <v>611.79999999999995</v>
      </c>
      <c r="K44" s="71" t="str">
        <f t="shared" si="8"/>
        <v/>
      </c>
      <c r="L44" s="72">
        <f t="shared" si="9"/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626.70000000000005</v>
      </c>
      <c r="X44" s="12">
        <v>611.79999999999995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>
        <v>618.4</v>
      </c>
      <c r="BT44" s="12">
        <v>615.5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Spencer</v>
      </c>
      <c r="B45" t="str">
        <f t="shared" si="1"/>
        <v xml:space="preserve">Elijah </v>
      </c>
      <c r="C45" s="12">
        <v>14</v>
      </c>
      <c r="D45" t="s">
        <v>94</v>
      </c>
      <c r="E45" s="12">
        <f t="shared" si="2"/>
        <v>9</v>
      </c>
      <c r="F45" s="12">
        <f t="shared" si="3"/>
        <v>5</v>
      </c>
      <c r="G45" s="71">
        <f t="shared" si="4"/>
        <v>629.20000000000005</v>
      </c>
      <c r="H45" s="71">
        <f t="shared" si="5"/>
        <v>628.5</v>
      </c>
      <c r="I45" s="71">
        <f t="shared" si="6"/>
        <v>626.29999999999995</v>
      </c>
      <c r="J45" s="71">
        <f t="shared" si="7"/>
        <v>625.5</v>
      </c>
      <c r="K45" s="71">
        <f t="shared" si="8"/>
        <v>624.29999999999995</v>
      </c>
      <c r="L45" s="72">
        <f t="shared" si="9"/>
        <v>626.76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>
        <v>626.29999999999995</v>
      </c>
      <c r="V45" s="12">
        <v>622.79999999999995</v>
      </c>
      <c r="W45" s="12">
        <v>624.29999999999995</v>
      </c>
      <c r="X45" s="12">
        <v>624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>
        <v>625.5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>
        <v>623.1</v>
      </c>
      <c r="AP45" s="12">
        <v>621.5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>
        <v>629.20000000000005</v>
      </c>
      <c r="BT45" s="12">
        <v>628.5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Sullivan</v>
      </c>
      <c r="B46" t="str">
        <f t="shared" si="1"/>
        <v xml:space="preserve">Katlyn </v>
      </c>
      <c r="C46" s="12">
        <v>44</v>
      </c>
      <c r="D46" t="s">
        <v>179</v>
      </c>
      <c r="E46" s="12">
        <f t="shared" ref="E46:E77" si="10">IF(COUNT(N46:BY46)=0,"", COUNT(N46:BY46))</f>
        <v>2</v>
      </c>
      <c r="F46" s="12">
        <f t="shared" si="3"/>
        <v>2</v>
      </c>
      <c r="G46" s="71">
        <f t="shared" ref="G46:G77" si="11">IFERROR(LARGE((N46:BY46),1),"")</f>
        <v>626.5</v>
      </c>
      <c r="H46" s="71">
        <f t="shared" ref="H46:H77" si="12">IFERROR(LARGE((N46:BY46),2),"")</f>
        <v>619.29999999999995</v>
      </c>
      <c r="I46" s="71" t="str">
        <f t="shared" ref="I46:I77" si="13">IFERROR(LARGE((N46:BY46),3),"")</f>
        <v/>
      </c>
      <c r="J46" s="71" t="str">
        <f t="shared" ref="J46:J77" si="14">IFERROR(LARGE((N46:BY46),4),"")</f>
        <v/>
      </c>
      <c r="K46" s="71" t="str">
        <f t="shared" ref="K46:K77" si="15">IFERROR(LARGE((N46:BY46),5),"")</f>
        <v/>
      </c>
      <c r="L46" s="72">
        <f t="shared" si="9"/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>
        <v>626.5</v>
      </c>
      <c r="BT46" s="12">
        <v>619.29999999999995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Tucker</v>
      </c>
      <c r="B47" t="str">
        <f t="shared" si="1"/>
        <v xml:space="preserve">Mary </v>
      </c>
      <c r="C47" s="12">
        <v>1</v>
      </c>
      <c r="D47" s="11" t="s">
        <v>85</v>
      </c>
      <c r="E47" s="12">
        <f t="shared" si="10"/>
        <v>10</v>
      </c>
      <c r="F47" s="12">
        <f t="shared" si="3"/>
        <v>5</v>
      </c>
      <c r="G47" s="71">
        <f t="shared" si="11"/>
        <v>634.1</v>
      </c>
      <c r="H47" s="71">
        <f t="shared" si="12"/>
        <v>633.5</v>
      </c>
      <c r="I47" s="71">
        <f t="shared" si="13"/>
        <v>632.70000000000005</v>
      </c>
      <c r="J47" s="71">
        <f t="shared" si="14"/>
        <v>632.70000000000005</v>
      </c>
      <c r="K47" s="71">
        <f t="shared" si="15"/>
        <v>631.79999999999995</v>
      </c>
      <c r="L47" s="72">
        <f t="shared" si="9"/>
        <v>632.96</v>
      </c>
      <c r="N47" s="12" t="s">
        <v>12</v>
      </c>
      <c r="O47" s="12" t="s">
        <v>12</v>
      </c>
      <c r="P47" s="12">
        <v>631.79999999999995</v>
      </c>
      <c r="Q47" s="12" t="s">
        <v>12</v>
      </c>
      <c r="R47" s="12" t="s">
        <v>12</v>
      </c>
      <c r="S47" s="12" t="s">
        <v>12</v>
      </c>
      <c r="T47" s="12">
        <v>632.70000000000005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>
        <v>625.20000000000005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>
        <v>629.1</v>
      </c>
      <c r="AX47" s="12">
        <v>633.5</v>
      </c>
      <c r="AY47" s="12">
        <v>634.1</v>
      </c>
      <c r="AZ47" s="12">
        <v>627.9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632.70000000000005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631.6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>
        <v>630.70000000000005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Valenta</v>
      </c>
      <c r="B48" t="str">
        <f t="shared" si="1"/>
        <v xml:space="preserve">Carlee </v>
      </c>
      <c r="C48" s="12">
        <v>38</v>
      </c>
      <c r="D48" t="s">
        <v>155</v>
      </c>
      <c r="E48" s="12">
        <f t="shared" si="10"/>
        <v>3</v>
      </c>
      <c r="F48" s="12">
        <f t="shared" si="3"/>
        <v>3</v>
      </c>
      <c r="G48" s="71">
        <f t="shared" si="11"/>
        <v>629.1</v>
      </c>
      <c r="H48" s="71">
        <f t="shared" si="12"/>
        <v>627.1</v>
      </c>
      <c r="I48" s="71">
        <f t="shared" si="13"/>
        <v>626.20000000000005</v>
      </c>
      <c r="J48" s="71" t="str">
        <f t="shared" si="14"/>
        <v/>
      </c>
      <c r="K48" s="71" t="str">
        <f t="shared" si="15"/>
        <v/>
      </c>
      <c r="L48" s="72">
        <f t="shared" si="9"/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627.1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>
        <v>626.20000000000005</v>
      </c>
      <c r="BT48" s="12">
        <v>629.1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Walrath</v>
      </c>
      <c r="B49" t="str">
        <f t="shared" si="1"/>
        <v xml:space="preserve">Emme </v>
      </c>
      <c r="C49" s="12">
        <v>7</v>
      </c>
      <c r="D49" t="s">
        <v>89</v>
      </c>
      <c r="E49" s="12">
        <f t="shared" si="10"/>
        <v>8</v>
      </c>
      <c r="F49" s="12">
        <f t="shared" si="3"/>
        <v>5</v>
      </c>
      <c r="G49" s="71">
        <f t="shared" si="11"/>
        <v>627.4</v>
      </c>
      <c r="H49" s="71">
        <f t="shared" si="12"/>
        <v>626</v>
      </c>
      <c r="I49" s="71">
        <f t="shared" si="13"/>
        <v>625.5</v>
      </c>
      <c r="J49" s="71">
        <f t="shared" si="14"/>
        <v>625.4</v>
      </c>
      <c r="K49" s="71">
        <f t="shared" si="15"/>
        <v>624.1</v>
      </c>
      <c r="L49" s="72">
        <f t="shared" si="9"/>
        <v>625.68000000000006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>
        <v>624.1</v>
      </c>
      <c r="V49" s="12">
        <v>625.4</v>
      </c>
      <c r="W49" s="12">
        <v>623.70000000000005</v>
      </c>
      <c r="X49" s="12">
        <v>626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>
        <v>627.4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625.5</v>
      </c>
      <c r="AP49" s="12">
        <v>623.6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>
        <v>623.5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Weisz</v>
      </c>
      <c r="B50" t="str">
        <f t="shared" si="1"/>
        <v xml:space="preserve">Ali </v>
      </c>
      <c r="C50" s="12">
        <v>2</v>
      </c>
      <c r="D50" s="11" t="s">
        <v>86</v>
      </c>
      <c r="E50" s="12">
        <f t="shared" si="10"/>
        <v>18</v>
      </c>
      <c r="F50" s="12">
        <f t="shared" si="3"/>
        <v>5</v>
      </c>
      <c r="G50" s="71">
        <f t="shared" si="11"/>
        <v>631.4</v>
      </c>
      <c r="H50" s="71">
        <f t="shared" si="12"/>
        <v>630.70000000000005</v>
      </c>
      <c r="I50" s="71">
        <f t="shared" si="13"/>
        <v>630.20000000000005</v>
      </c>
      <c r="J50" s="71">
        <f t="shared" si="14"/>
        <v>629.9</v>
      </c>
      <c r="K50" s="71">
        <f t="shared" si="15"/>
        <v>629.79999999999995</v>
      </c>
      <c r="L50" s="72">
        <f t="shared" si="9"/>
        <v>630.4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>
        <v>630.70000000000005</v>
      </c>
      <c r="U50" s="12">
        <v>629.79999999999995</v>
      </c>
      <c r="V50" s="12">
        <v>631.4</v>
      </c>
      <c r="W50" s="12">
        <v>626.5</v>
      </c>
      <c r="X50" s="12">
        <v>629.29999999999995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>
        <v>623.6</v>
      </c>
      <c r="AK50" s="12">
        <v>627.79999999999995</v>
      </c>
      <c r="AL50" s="12" t="s">
        <v>12</v>
      </c>
      <c r="AM50" s="12">
        <v>628.4</v>
      </c>
      <c r="AN50" s="12">
        <v>629.9</v>
      </c>
      <c r="AO50" s="12">
        <v>628.70000000000005</v>
      </c>
      <c r="AP50" s="12">
        <v>627.20000000000005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>
        <v>628.79999999999995</v>
      </c>
      <c r="AX50" s="12">
        <v>629.5</v>
      </c>
      <c r="AY50" s="12">
        <v>630.20000000000005</v>
      </c>
      <c r="AZ50" s="12">
        <v>624.9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>
        <v>627.4</v>
      </c>
      <c r="BJ50" s="12">
        <v>626.29999999999995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623.5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White</v>
      </c>
      <c r="B51" t="str">
        <f t="shared" si="1"/>
        <v xml:space="preserve">Anne </v>
      </c>
      <c r="C51" s="12">
        <v>33</v>
      </c>
      <c r="D51" t="s">
        <v>124</v>
      </c>
      <c r="E51" s="12">
        <f t="shared" si="10"/>
        <v>2</v>
      </c>
      <c r="F51" s="12">
        <f t="shared" si="3"/>
        <v>2</v>
      </c>
      <c r="G51" s="71">
        <f t="shared" si="11"/>
        <v>626.6</v>
      </c>
      <c r="H51" s="71">
        <f t="shared" si="12"/>
        <v>625</v>
      </c>
      <c r="I51" s="71" t="str">
        <f t="shared" si="13"/>
        <v/>
      </c>
      <c r="J51" s="71" t="str">
        <f t="shared" si="14"/>
        <v/>
      </c>
      <c r="K51" s="71" t="str">
        <f t="shared" si="15"/>
        <v/>
      </c>
      <c r="L51" s="72">
        <f t="shared" si="9"/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>
        <v>625</v>
      </c>
      <c r="AP51" s="12">
        <v>626.6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0"/>
        <v>Wytko</v>
      </c>
      <c r="B52" t="str">
        <f t="shared" si="1"/>
        <v xml:space="preserve">Lily </v>
      </c>
      <c r="C52" s="12">
        <v>34</v>
      </c>
      <c r="D52" t="s">
        <v>130</v>
      </c>
      <c r="E52" s="12">
        <f t="shared" si="10"/>
        <v>4</v>
      </c>
      <c r="F52" s="12">
        <f t="shared" si="3"/>
        <v>4</v>
      </c>
      <c r="G52" s="71">
        <f t="shared" si="11"/>
        <v>628</v>
      </c>
      <c r="H52" s="71">
        <f t="shared" si="12"/>
        <v>623.9</v>
      </c>
      <c r="I52" s="71">
        <f t="shared" si="13"/>
        <v>621.5</v>
      </c>
      <c r="J52" s="71">
        <f t="shared" si="14"/>
        <v>621.29999999999995</v>
      </c>
      <c r="K52" s="71" t="str">
        <f t="shared" si="15"/>
        <v/>
      </c>
      <c r="L52" s="72">
        <f t="shared" si="9"/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>
        <v>628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>
        <v>623.9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>
        <v>621.29999999999995</v>
      </c>
      <c r="BT52" s="12">
        <v>621.5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0"/>
        <v>Zaun</v>
      </c>
      <c r="B53" t="str">
        <f t="shared" si="1"/>
        <v xml:space="preserve">Katie </v>
      </c>
      <c r="C53" s="12">
        <v>6</v>
      </c>
      <c r="D53" t="s">
        <v>88</v>
      </c>
      <c r="E53" s="12">
        <f t="shared" si="10"/>
        <v>8</v>
      </c>
      <c r="F53" s="12">
        <f t="shared" si="3"/>
        <v>5</v>
      </c>
      <c r="G53" s="71">
        <f t="shared" si="11"/>
        <v>630.9</v>
      </c>
      <c r="H53" s="71">
        <f t="shared" si="12"/>
        <v>630.20000000000005</v>
      </c>
      <c r="I53" s="71">
        <f t="shared" si="13"/>
        <v>630.1</v>
      </c>
      <c r="J53" s="71">
        <f t="shared" si="14"/>
        <v>630.1</v>
      </c>
      <c r="K53" s="71">
        <f t="shared" si="15"/>
        <v>629.29999999999995</v>
      </c>
      <c r="L53" s="72">
        <f t="shared" si="9"/>
        <v>630.11999999999989</v>
      </c>
      <c r="N53" s="12" t="s">
        <v>12</v>
      </c>
      <c r="O53" s="12" t="s">
        <v>12</v>
      </c>
      <c r="P53" s="12">
        <v>626.20000000000005</v>
      </c>
      <c r="Q53" s="12" t="s">
        <v>12</v>
      </c>
      <c r="R53" s="12" t="s">
        <v>12</v>
      </c>
      <c r="S53" s="12" t="s">
        <v>12</v>
      </c>
      <c r="T53" s="12" t="s">
        <v>12</v>
      </c>
      <c r="U53" s="12">
        <v>629.29999999999995</v>
      </c>
      <c r="V53" s="12">
        <v>622.6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>
        <v>630.1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>
        <v>627</v>
      </c>
      <c r="AP53" s="12">
        <v>630.9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>
        <v>630.20000000000005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>
        <v>630.1</v>
      </c>
      <c r="BV53" s="12" t="s">
        <v>12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0"/>
        <v>Zych</v>
      </c>
      <c r="B54" t="str">
        <f t="shared" si="1"/>
        <v xml:space="preserve">Gabriela </v>
      </c>
      <c r="C54" s="12">
        <v>20</v>
      </c>
      <c r="D54" t="s">
        <v>99</v>
      </c>
      <c r="E54" s="12">
        <f t="shared" si="10"/>
        <v>6</v>
      </c>
      <c r="F54" s="12">
        <f t="shared" si="3"/>
        <v>5</v>
      </c>
      <c r="G54" s="71">
        <f t="shared" si="11"/>
        <v>625.4</v>
      </c>
      <c r="H54" s="71">
        <f t="shared" si="12"/>
        <v>624.9</v>
      </c>
      <c r="I54" s="71">
        <f t="shared" si="13"/>
        <v>623.29999999999995</v>
      </c>
      <c r="J54" s="71">
        <f t="shared" si="14"/>
        <v>622.9</v>
      </c>
      <c r="K54" s="71">
        <f t="shared" si="15"/>
        <v>621.79999999999995</v>
      </c>
      <c r="L54" s="72">
        <f t="shared" si="9"/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>
        <v>625.4</v>
      </c>
      <c r="V54" s="12">
        <v>621.79999999999995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>
        <v>621</v>
      </c>
      <c r="AP54" s="12">
        <v>622.9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>
        <v>624.9</v>
      </c>
      <c r="BT54" s="12">
        <v>623.29999999999995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ref="A55:A72" si="16">IF(D55="","",(RIGHT(D55,LEN(D55)-SEARCH(" ",D55,1))))</f>
        <v/>
      </c>
      <c r="B55" t="str">
        <f t="shared" ref="B55:B72" si="17">IF(D55="","",(LEFT(D55,SEARCH(" ",D55,1))))</f>
        <v/>
      </c>
      <c r="C55" s="12">
        <v>47</v>
      </c>
      <c r="E55" s="12" t="str">
        <f t="shared" si="10"/>
        <v/>
      </c>
      <c r="F55" s="12" t="str">
        <f t="shared" ref="F55:F72" si="18">_xlfn.IFS(E55="","",E55=1,1,E55=2,2,E55=3,3,E55=4,4,E55=5,5,E55&gt;5,5)</f>
        <v/>
      </c>
      <c r="G55" s="71" t="str">
        <f t="shared" si="11"/>
        <v/>
      </c>
      <c r="H55" s="71" t="str">
        <f t="shared" si="12"/>
        <v/>
      </c>
      <c r="I55" s="71" t="str">
        <f t="shared" si="13"/>
        <v/>
      </c>
      <c r="J55" s="71" t="str">
        <f t="shared" si="14"/>
        <v/>
      </c>
      <c r="K55" s="71" t="str">
        <f t="shared" si="15"/>
        <v/>
      </c>
      <c r="L55" s="72" t="str">
        <f t="shared" ref="L55:L72" si="19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16"/>
        <v/>
      </c>
      <c r="B56" t="str">
        <f t="shared" si="17"/>
        <v/>
      </c>
      <c r="C56" s="12">
        <v>48</v>
      </c>
      <c r="E56" s="12" t="str">
        <f t="shared" si="10"/>
        <v/>
      </c>
      <c r="F56" s="12" t="str">
        <f t="shared" si="18"/>
        <v/>
      </c>
      <c r="G56" s="71" t="str">
        <f t="shared" si="11"/>
        <v/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5"/>
        <v/>
      </c>
      <c r="L56" s="72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si="16"/>
        <v/>
      </c>
      <c r="B57" t="str">
        <f t="shared" si="17"/>
        <v/>
      </c>
      <c r="C57" s="12">
        <v>49</v>
      </c>
      <c r="E57" s="12" t="str">
        <f t="shared" si="10"/>
        <v/>
      </c>
      <c r="F57" s="12" t="str">
        <f t="shared" si="18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5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si="16"/>
        <v/>
      </c>
      <c r="B58" t="str">
        <f t="shared" si="17"/>
        <v/>
      </c>
      <c r="C58" s="12">
        <v>50</v>
      </c>
      <c r="E58" s="12" t="str">
        <f t="shared" si="10"/>
        <v/>
      </c>
      <c r="F58" s="12" t="str">
        <f t="shared" si="18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IF(COUNT(N78:BY78)=0,"", COUNT(N78:BY78))</f>
        <v/>
      </c>
      <c r="F78" s="12" t="str">
        <f t="shared" si="22"/>
        <v/>
      </c>
      <c r="G78" s="71" t="str">
        <f t="shared" ref="G78:G83" si="25">IFERROR(LARGE((N78:BY78),1),"")</f>
        <v/>
      </c>
      <c r="H78" s="71" t="str">
        <f t="shared" ref="H78:H83" si="26">IFERROR(LARGE((N78:BY78),2),"")</f>
        <v/>
      </c>
      <c r="I78" s="71" t="str">
        <f t="shared" ref="I78:I83" si="27">IFERROR(LARGE((N78:BY78),3),"")</f>
        <v/>
      </c>
      <c r="J78" s="71" t="str">
        <f t="shared" ref="J78:J83" si="28">IFERROR(LARGE((N78:BY78),4),"")</f>
        <v/>
      </c>
      <c r="K78" s="71" t="str">
        <f t="shared" ref="K78:K83" si="29">IFERROR(LARGE((N78:BY78),5),"")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W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33</v>
      </c>
    </row>
    <row r="3" spans="1:49" x14ac:dyDescent="0.35">
      <c r="B3" s="2" t="str">
        <f>Summary!B2</f>
        <v>May 13, 2025</v>
      </c>
    </row>
    <row r="5" spans="1:49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9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9" x14ac:dyDescent="0.35">
      <c r="B7" s="100" t="s">
        <v>4</v>
      </c>
      <c r="C7" s="100"/>
      <c r="D7" s="100"/>
      <c r="E7" s="101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42</v>
      </c>
      <c r="AA12" s="64" t="s">
        <v>42</v>
      </c>
      <c r="AB12" s="64" t="s">
        <v>42</v>
      </c>
      <c r="AC12" s="64" t="s">
        <v>43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39</v>
      </c>
      <c r="AK12" s="64" t="s">
        <v>39</v>
      </c>
      <c r="AL12" s="64" t="s">
        <v>166</v>
      </c>
      <c r="AM12" s="64" t="s">
        <v>166</v>
      </c>
      <c r="AN12" s="64" t="s">
        <v>166</v>
      </c>
      <c r="AO12" s="64" t="s">
        <v>166</v>
      </c>
      <c r="AP12" s="64" t="s">
        <v>166</v>
      </c>
      <c r="AQ12" s="64" t="s">
        <v>40</v>
      </c>
      <c r="AR12" s="64" t="s">
        <v>40</v>
      </c>
      <c r="AS12" s="64" t="s">
        <v>40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111</v>
      </c>
      <c r="Q13" s="64" t="s">
        <v>112</v>
      </c>
      <c r="R13" s="64" t="s">
        <v>49</v>
      </c>
      <c r="S13" s="64" t="s">
        <v>139</v>
      </c>
      <c r="T13" s="64" t="s">
        <v>140</v>
      </c>
      <c r="U13" s="64" t="s">
        <v>53</v>
      </c>
      <c r="V13" s="64" t="s">
        <v>114</v>
      </c>
      <c r="W13" s="64" t="s">
        <v>115</v>
      </c>
      <c r="X13" s="64" t="s">
        <v>55</v>
      </c>
      <c r="Y13" s="64" t="s">
        <v>55</v>
      </c>
      <c r="Z13" s="64" t="s">
        <v>56</v>
      </c>
      <c r="AA13" s="64" t="s">
        <v>56</v>
      </c>
      <c r="AB13" s="64" t="s">
        <v>57</v>
      </c>
      <c r="AC13" s="64" t="s">
        <v>49</v>
      </c>
      <c r="AD13" s="64" t="s">
        <v>49</v>
      </c>
      <c r="AE13" s="64" t="s">
        <v>116</v>
      </c>
      <c r="AF13" s="64" t="s">
        <v>117</v>
      </c>
      <c r="AG13" s="64" t="s">
        <v>49</v>
      </c>
      <c r="AH13" s="64" t="s">
        <v>63</v>
      </c>
      <c r="AI13" s="64" t="s">
        <v>60</v>
      </c>
      <c r="AJ13" s="64" t="s">
        <v>150</v>
      </c>
      <c r="AK13" s="64" t="s">
        <v>60</v>
      </c>
      <c r="AL13" s="64" t="s">
        <v>84</v>
      </c>
      <c r="AM13" s="64" t="s">
        <v>176</v>
      </c>
      <c r="AN13" s="64" t="s">
        <v>177</v>
      </c>
      <c r="AO13" s="64" t="s">
        <v>172</v>
      </c>
      <c r="AP13" s="64" t="s">
        <v>178</v>
      </c>
      <c r="AQ13" s="64" t="s">
        <v>188</v>
      </c>
      <c r="AR13" s="64" t="s">
        <v>189</v>
      </c>
      <c r="AS13" s="64" t="s">
        <v>190</v>
      </c>
      <c r="AT13" s="64" t="s">
        <v>174</v>
      </c>
      <c r="AU13" s="64" t="s">
        <v>185</v>
      </c>
      <c r="AV13" s="64" t="s">
        <v>186</v>
      </c>
      <c r="AW13" s="64" t="s">
        <v>187</v>
      </c>
    </row>
    <row r="14" spans="1:49" x14ac:dyDescent="0.35">
      <c r="A14" t="str">
        <f>IF(D14="","",(RIGHT(D14,LEN(D14)-SEARCH(" ",D14,1))))</f>
        <v>Adkins</v>
      </c>
      <c r="B14" t="str">
        <f>IF(D14="","",(LEFT(D14,SEARCH(" ",D14,1))))</f>
        <v xml:space="preserve">Samuel </v>
      </c>
      <c r="C14" s="12">
        <v>21</v>
      </c>
      <c r="D14" s="11" t="s">
        <v>195</v>
      </c>
      <c r="E14">
        <f>IF(COUNT(N14:AW14)=0,"", COUNT(N14:AW14))</f>
        <v>2</v>
      </c>
      <c r="F14">
        <f>_xlfn.IFS(E14="","",E14=1,1,E14=2,2,E14=3,3,E14=4,4,E14=5,5,E14&gt;5,5)</f>
        <v>2</v>
      </c>
      <c r="G14">
        <f>IFERROR(LARGE((N14:AW14),1),"")</f>
        <v>588</v>
      </c>
      <c r="H14">
        <f>IFERROR(LARGE((N14:AW14),2),"")</f>
        <v>586</v>
      </c>
      <c r="I14" t="str">
        <f>IFERROR(LARGE((N14:AW14),3),"")</f>
        <v/>
      </c>
      <c r="J14" t="str">
        <f>IFERROR(LARGE((N14:AW14),4),"")</f>
        <v/>
      </c>
      <c r="K14" t="str">
        <f>IFERROR(LARGE((N14:AW14),5),"")</f>
        <v/>
      </c>
      <c r="L14">
        <f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>
        <v>588</v>
      </c>
      <c r="AS14" s="12">
        <v>586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>IF(D15="","",(RIGHT(D15,LEN(D15)-SEARCH(" ",D15,1))))</f>
        <v>Barnick</v>
      </c>
      <c r="B15" t="str">
        <f>IF(D15="","",(LEFT(D15,SEARCH(" ",D15,1))))</f>
        <v xml:space="preserve">Gavin </v>
      </c>
      <c r="C15" s="12">
        <v>19</v>
      </c>
      <c r="D15" s="11" t="s">
        <v>74</v>
      </c>
      <c r="E15">
        <f>IF(COUNT(N15:AW15)=0,"", COUNT(N15:AW15))</f>
        <v>3</v>
      </c>
      <c r="F15">
        <f>_xlfn.IFS(E15="","",E15=1,1,E15=2,2,E15=3,3,E15=4,4,E15=5,5,E15&gt;5,5)</f>
        <v>3</v>
      </c>
      <c r="G15">
        <f>IFERROR(LARGE((N15:AW15),1),"")</f>
        <v>591</v>
      </c>
      <c r="H15">
        <f>IFERROR(LARGE((N15:AW15),2),"")</f>
        <v>588</v>
      </c>
      <c r="I15">
        <f>IFERROR(LARGE((N15:AW15),3),"")</f>
        <v>586</v>
      </c>
      <c r="J15" t="str">
        <f>IFERROR(LARGE((N15:AW15),4),"")</f>
        <v/>
      </c>
      <c r="K15" t="str">
        <f>IFERROR(LARGE((N15:AW15),5),"")</f>
        <v/>
      </c>
      <c r="L15">
        <f>IFERROR(AVERAGEIF(G15:K15,"&gt;0"),"")</f>
        <v>588.33333333333337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588</v>
      </c>
      <c r="AR15" s="12">
        <v>586</v>
      </c>
      <c r="AS15" s="12">
        <v>591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>IF(D16="","",(RIGHT(D16,LEN(D16)-SEARCH(" ",D16,1))))</f>
        <v>Clark</v>
      </c>
      <c r="B16" t="str">
        <f>IF(D16="","",(LEFT(D16,SEARCH(" ",D16,1))))</f>
        <v xml:space="preserve">Levi </v>
      </c>
      <c r="C16" s="12">
        <v>5</v>
      </c>
      <c r="D16" t="s">
        <v>70</v>
      </c>
      <c r="E16">
        <f>IF(COUNT(N16:AW16)=0,"", COUNT(N16:AW16))</f>
        <v>14</v>
      </c>
      <c r="F16">
        <f>_xlfn.IFS(E16="","",E16=1,1,E16=2,2,E16=3,3,E16=4,4,E16=5,5,E16&gt;5,5)</f>
        <v>5</v>
      </c>
      <c r="G16">
        <f>IFERROR(LARGE((N16:AW16),1),"")</f>
        <v>590</v>
      </c>
      <c r="H16">
        <f>IFERROR(LARGE((N16:AW16),2),"")</f>
        <v>588</v>
      </c>
      <c r="I16">
        <f>IFERROR(LARGE((N16:AW16),3),"")</f>
        <v>588</v>
      </c>
      <c r="J16">
        <f>IFERROR(LARGE((N16:AW16),4),"")</f>
        <v>588</v>
      </c>
      <c r="K16">
        <f>IFERROR(LARGE((N16:AW16),5),"")</f>
        <v>587</v>
      </c>
      <c r="L16" s="78">
        <f>IFERROR(AVERAGEIF(G16:K16,"&gt;0"),"")</f>
        <v>588.20000000000005</v>
      </c>
      <c r="N16" s="12" t="s">
        <v>12</v>
      </c>
      <c r="O16" s="12">
        <v>586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>
        <v>588</v>
      </c>
      <c r="V16" s="12" t="s">
        <v>12</v>
      </c>
      <c r="W16" s="12" t="s">
        <v>12</v>
      </c>
      <c r="X16" s="12">
        <v>576</v>
      </c>
      <c r="Y16" s="12">
        <v>587</v>
      </c>
      <c r="Z16" s="12">
        <v>585</v>
      </c>
      <c r="AA16" s="12">
        <v>586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588</v>
      </c>
      <c r="AI16" s="12">
        <v>590</v>
      </c>
      <c r="AJ16" s="12" t="s">
        <v>12</v>
      </c>
      <c r="AK16" s="12" t="s">
        <v>12</v>
      </c>
      <c r="AL16" s="12">
        <v>583</v>
      </c>
      <c r="AM16" s="12">
        <v>578</v>
      </c>
      <c r="AN16" s="12">
        <v>586</v>
      </c>
      <c r="AO16" s="12" t="s">
        <v>12</v>
      </c>
      <c r="AP16" s="12" t="s">
        <v>12</v>
      </c>
      <c r="AQ16" s="12">
        <v>588</v>
      </c>
      <c r="AR16" s="12">
        <v>586</v>
      </c>
      <c r="AS16" s="12">
        <v>586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>IF(D17="","",(RIGHT(D17,LEN(D17)-SEARCH(" ",D17,1))))</f>
        <v>Cover</v>
      </c>
      <c r="B17" t="str">
        <f>IF(D17="","",(LEFT(D17,SEARCH(" ",D17,1))))</f>
        <v xml:space="preserve">Chance </v>
      </c>
      <c r="C17" s="12">
        <v>9</v>
      </c>
      <c r="D17" t="s">
        <v>78</v>
      </c>
      <c r="E17">
        <f>IF(COUNT(N17:AW17)=0,"", COUNT(N17:AW17))</f>
        <v>8</v>
      </c>
      <c r="F17">
        <f>_xlfn.IFS(E17="","",E17=1,1,E17=2,2,E17=3,3,E17=4,4,E17=5,5,E17&gt;5,5)</f>
        <v>5</v>
      </c>
      <c r="G17">
        <f>IFERROR(LARGE((N17:AW17),1),"")</f>
        <v>580</v>
      </c>
      <c r="H17">
        <f>IFERROR(LARGE((N17:AW17),2),"")</f>
        <v>580</v>
      </c>
      <c r="I17">
        <f>IFERROR(LARGE((N17:AW17),3),"")</f>
        <v>579</v>
      </c>
      <c r="J17">
        <f>IFERROR(LARGE((N17:AW17),4),"")</f>
        <v>578</v>
      </c>
      <c r="K17">
        <f>IFERROR(LARGE((N17:AW17),5),"")</f>
        <v>576</v>
      </c>
      <c r="L17" s="78">
        <f>IFERROR(AVERAGEIF(G17:K17,"&gt;0"),"")</f>
        <v>578.6</v>
      </c>
      <c r="N17" s="12" t="s">
        <v>12</v>
      </c>
      <c r="O17" s="12">
        <v>580</v>
      </c>
      <c r="P17" s="12" t="s">
        <v>12</v>
      </c>
      <c r="Q17" s="12" t="s">
        <v>12</v>
      </c>
      <c r="R17" s="12">
        <v>578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>
        <v>579</v>
      </c>
      <c r="Y17" s="12">
        <v>573</v>
      </c>
      <c r="Z17" s="12">
        <v>576</v>
      </c>
      <c r="AA17" s="12">
        <v>576</v>
      </c>
      <c r="AB17" s="12" t="s">
        <v>12</v>
      </c>
      <c r="AC17" s="12">
        <v>580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576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>IF(D18="","",(RIGHT(D18,LEN(D18)-SEARCH(" ",D18,1))))</f>
        <v>Dardas</v>
      </c>
      <c r="B18" t="str">
        <f>IF(D18="","",(LEFT(D18,SEARCH(" ",D18,1))))</f>
        <v xml:space="preserve">Jason </v>
      </c>
      <c r="C18" s="12">
        <v>18</v>
      </c>
      <c r="D18" t="s">
        <v>118</v>
      </c>
      <c r="E18">
        <f>IF(COUNT(N18:AW18)=0,"", COUNT(N18:AW18))</f>
        <v>4</v>
      </c>
      <c r="F18">
        <f>_xlfn.IFS(E18="","",E18=1,1,E18=2,2,E18=3,3,E18=4,4,E18=5,5,E18&gt;5,5)</f>
        <v>4</v>
      </c>
      <c r="G18">
        <f>IFERROR(LARGE((N18:AW18),1),"")</f>
        <v>591</v>
      </c>
      <c r="H18">
        <f>IFERROR(LARGE((N18:AW18),2),"")</f>
        <v>586</v>
      </c>
      <c r="I18">
        <f>IFERROR(LARGE((N18:AW18),3),"")</f>
        <v>583</v>
      </c>
      <c r="J18">
        <f>IFERROR(LARGE((N18:AW18),4),"")</f>
        <v>566</v>
      </c>
      <c r="K18" t="str">
        <f>IFERROR(LARGE((N18:AW18),5),"")</f>
        <v/>
      </c>
      <c r="L18" s="78">
        <f>IFERROR(AVERAGEIF(G18:K18,"&gt;0"),"")</f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591</v>
      </c>
      <c r="AE18" s="12" t="s">
        <v>12</v>
      </c>
      <c r="AF18" s="12" t="s">
        <v>12</v>
      </c>
      <c r="AG18" s="12">
        <v>583</v>
      </c>
      <c r="AH18" s="12" t="s">
        <v>12</v>
      </c>
      <c r="AI18" s="12">
        <v>586</v>
      </c>
      <c r="AJ18" s="12" t="s">
        <v>12</v>
      </c>
      <c r="AK18" s="12">
        <v>566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>IF(D19="","",(RIGHT(D19,LEN(D19)-SEARCH(" ",D19,1))))</f>
        <v>Desrosiers</v>
      </c>
      <c r="B19" t="str">
        <f>IF(D19="","",(LEFT(D19,SEARCH(" ",D19,1))))</f>
        <v xml:space="preserve">Jared </v>
      </c>
      <c r="C19" s="12">
        <v>11</v>
      </c>
      <c r="D19" t="s">
        <v>81</v>
      </c>
      <c r="E19">
        <f>IF(COUNT(N19:AW19)=0,"", COUNT(N19:AW19))</f>
        <v>7</v>
      </c>
      <c r="F19">
        <f>_xlfn.IFS(E19="","",E19=1,1,E19=2,2,E19=3,3,E19=4,4,E19=5,5,E19&gt;5,5)</f>
        <v>5</v>
      </c>
      <c r="G19">
        <f>IFERROR(LARGE((N19:AW19),1),"")</f>
        <v>588</v>
      </c>
      <c r="H19">
        <f>IFERROR(LARGE((N19:AW19),2),"")</f>
        <v>586</v>
      </c>
      <c r="I19">
        <f>IFERROR(LARGE((N19:AW19),3),"")</f>
        <v>585</v>
      </c>
      <c r="J19">
        <f>IFERROR(LARGE((N19:AW19),4),"")</f>
        <v>584</v>
      </c>
      <c r="K19">
        <f>IFERROR(LARGE((N19:AW19),5),"")</f>
        <v>584</v>
      </c>
      <c r="L19" s="78">
        <f>IFERROR(AVERAGEIF(G19:K19,"&gt;0"),"")</f>
        <v>585.4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586</v>
      </c>
      <c r="T19" s="12">
        <v>588</v>
      </c>
      <c r="U19" s="12">
        <v>584</v>
      </c>
      <c r="V19" s="12" t="s">
        <v>12</v>
      </c>
      <c r="W19" s="12" t="s">
        <v>12</v>
      </c>
      <c r="X19" s="12">
        <v>578</v>
      </c>
      <c r="Y19" s="12">
        <v>585</v>
      </c>
      <c r="Z19" s="12">
        <v>584</v>
      </c>
      <c r="AA19" s="12">
        <v>574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>IF(D20="","",(RIGHT(D20,LEN(D20)-SEARCH(" ",D20,1))))</f>
        <v>Eddy</v>
      </c>
      <c r="B20" t="str">
        <f>IF(D20="","",(LEFT(D20,SEARCH(" ",D20,1))))</f>
        <v xml:space="preserve">Jared </v>
      </c>
      <c r="C20" s="12">
        <v>15</v>
      </c>
      <c r="D20" t="s">
        <v>75</v>
      </c>
      <c r="E20">
        <f>IF(COUNT(N20:AW20)=0,"", COUNT(N20:AW20))</f>
        <v>15</v>
      </c>
      <c r="F20">
        <f>_xlfn.IFS(E20="","",E20=1,1,E20=2,2,E20=3,3,E20=4,4,E20=5,5,E20&gt;5,5)</f>
        <v>5</v>
      </c>
      <c r="G20">
        <f>IFERROR(LARGE((N20:AW20),1),"")</f>
        <v>595</v>
      </c>
      <c r="H20">
        <f>IFERROR(LARGE((N20:AW20),2),"")</f>
        <v>593</v>
      </c>
      <c r="I20">
        <f>IFERROR(LARGE((N20:AW20),3),"")</f>
        <v>592</v>
      </c>
      <c r="J20">
        <f>IFERROR(LARGE((N20:AW20),4),"")</f>
        <v>590</v>
      </c>
      <c r="K20">
        <f>IFERROR(LARGE((N20:AW20),5),"")</f>
        <v>589</v>
      </c>
      <c r="L20" s="78">
        <f>IFERROR(AVERAGEIF(G20:K20,"&gt;0"),"")</f>
        <v>591.79999999999995</v>
      </c>
      <c r="N20" s="12" t="s">
        <v>12</v>
      </c>
      <c r="O20" s="12">
        <v>585</v>
      </c>
      <c r="P20" s="12" t="s">
        <v>12</v>
      </c>
      <c r="Q20" s="12" t="s">
        <v>12</v>
      </c>
      <c r="R20" s="12" t="s">
        <v>12</v>
      </c>
      <c r="S20" s="12">
        <v>593</v>
      </c>
      <c r="T20" s="12">
        <v>588</v>
      </c>
      <c r="U20" s="12">
        <v>580</v>
      </c>
      <c r="V20" s="12" t="s">
        <v>12</v>
      </c>
      <c r="W20" s="12" t="s">
        <v>12</v>
      </c>
      <c r="X20" s="12">
        <v>586</v>
      </c>
      <c r="Y20" s="12">
        <v>586</v>
      </c>
      <c r="Z20" s="12">
        <v>590</v>
      </c>
      <c r="AA20" s="12">
        <v>574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592</v>
      </c>
      <c r="AI20" s="12">
        <v>588</v>
      </c>
      <c r="AJ20" s="12" t="s">
        <v>12</v>
      </c>
      <c r="AK20" s="12" t="s">
        <v>12</v>
      </c>
      <c r="AL20" s="12" t="s">
        <v>12</v>
      </c>
      <c r="AM20" s="12">
        <v>587</v>
      </c>
      <c r="AN20" s="12">
        <v>588</v>
      </c>
      <c r="AO20" s="12" t="s">
        <v>12</v>
      </c>
      <c r="AP20" s="12" t="s">
        <v>12</v>
      </c>
      <c r="AQ20" s="12">
        <v>589</v>
      </c>
      <c r="AR20" s="12">
        <v>595</v>
      </c>
      <c r="AS20" s="12">
        <v>589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>IF(D21="","",(RIGHT(D21,LEN(D21)-SEARCH(" ",D21,1))))</f>
        <v>Fiori</v>
      </c>
      <c r="B21" t="str">
        <f>IF(D21="","",(LEFT(D21,SEARCH(" ",D21,1))))</f>
        <v xml:space="preserve">Peter </v>
      </c>
      <c r="C21" s="12">
        <v>10</v>
      </c>
      <c r="D21" t="s">
        <v>72</v>
      </c>
      <c r="E21">
        <f>IF(COUNT(N21:AW21)=0,"", COUNT(N21:AW21))</f>
        <v>14</v>
      </c>
      <c r="F21">
        <f>_xlfn.IFS(E21="","",E21=1,1,E21=2,2,E21=3,3,E21=4,4,E21=5,5,E21&gt;5,5)</f>
        <v>5</v>
      </c>
      <c r="G21">
        <f>IFERROR(LARGE((N21:AW21),1),"")</f>
        <v>597</v>
      </c>
      <c r="H21">
        <f>IFERROR(LARGE((N21:AW21),2),"")</f>
        <v>591</v>
      </c>
      <c r="I21">
        <f>IFERROR(LARGE((N21:AW21),3),"")</f>
        <v>590</v>
      </c>
      <c r="J21">
        <f>IFERROR(LARGE((N21:AW21),4),"")</f>
        <v>589</v>
      </c>
      <c r="K21">
        <f>IFERROR(LARGE((N21:AW21),5),"")</f>
        <v>589</v>
      </c>
      <c r="L21" s="78">
        <f>IFERROR(AVERAGEIF(G21:K21,"&gt;0"),"")</f>
        <v>591.20000000000005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590</v>
      </c>
      <c r="S21" s="12" t="s">
        <v>12</v>
      </c>
      <c r="T21" s="12" t="s">
        <v>12</v>
      </c>
      <c r="U21" s="12" t="s">
        <v>12</v>
      </c>
      <c r="V21" s="12">
        <v>576</v>
      </c>
      <c r="W21" s="12" t="s">
        <v>12</v>
      </c>
      <c r="X21" s="12">
        <v>584</v>
      </c>
      <c r="Y21" s="12">
        <v>585</v>
      </c>
      <c r="Z21" s="12">
        <v>589</v>
      </c>
      <c r="AA21" s="12">
        <v>582</v>
      </c>
      <c r="AB21" s="12" t="s">
        <v>12</v>
      </c>
      <c r="AC21" s="12">
        <v>591</v>
      </c>
      <c r="AD21" s="12">
        <v>597</v>
      </c>
      <c r="AE21" s="12" t="s">
        <v>12</v>
      </c>
      <c r="AF21" s="12" t="s">
        <v>12</v>
      </c>
      <c r="AG21" s="12" t="s">
        <v>12</v>
      </c>
      <c r="AH21" s="12">
        <v>583</v>
      </c>
      <c r="AI21" s="12" t="s">
        <v>12</v>
      </c>
      <c r="AJ21" s="12">
        <v>588</v>
      </c>
      <c r="AK21" s="12" t="s">
        <v>12</v>
      </c>
      <c r="AL21" s="12">
        <v>579</v>
      </c>
      <c r="AM21" s="12">
        <v>583</v>
      </c>
      <c r="AN21" s="12">
        <v>587</v>
      </c>
      <c r="AO21" s="12" t="s">
        <v>12</v>
      </c>
      <c r="AP21" s="12" t="s">
        <v>12</v>
      </c>
      <c r="AQ21" s="12">
        <v>589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>IF(D22="","",(RIGHT(D22,LEN(D22)-SEARCH(" ",D22,1))))</f>
        <v>Kissell</v>
      </c>
      <c r="B22" t="str">
        <f>IF(D22="","",(LEFT(D22,SEARCH(" ",D22,1))))</f>
        <v xml:space="preserve">Rylan </v>
      </c>
      <c r="C22" s="12">
        <v>12</v>
      </c>
      <c r="D22" t="s">
        <v>67</v>
      </c>
      <c r="E22">
        <f>IF(COUNT(N22:AW22)=0,"", COUNT(N22:AW22))</f>
        <v>7</v>
      </c>
      <c r="F22">
        <f>_xlfn.IFS(E22="","",E22=1,1,E22=2,2,E22=3,3,E22=4,4,E22=5,5,E22&gt;5,5)</f>
        <v>5</v>
      </c>
      <c r="G22">
        <f>IFERROR(LARGE((N22:AW22),1),"")</f>
        <v>587</v>
      </c>
      <c r="H22">
        <f>IFERROR(LARGE((N22:AW22),2),"")</f>
        <v>587</v>
      </c>
      <c r="I22">
        <f>IFERROR(LARGE((N22:AW22),3),"")</f>
        <v>585</v>
      </c>
      <c r="J22">
        <f>IFERROR(LARGE((N22:AW22),4),"")</f>
        <v>585</v>
      </c>
      <c r="K22">
        <f>IFERROR(LARGE((N22:AW22),5),"")</f>
        <v>580</v>
      </c>
      <c r="L22" s="78">
        <f>IFERROR(AVERAGEIF(G22:K22,"&gt;0"),"")</f>
        <v>584.79999999999995</v>
      </c>
      <c r="N22" s="12" t="s">
        <v>12</v>
      </c>
      <c r="O22" s="12" t="s">
        <v>12</v>
      </c>
      <c r="P22" s="12">
        <v>587</v>
      </c>
      <c r="Q22" s="12">
        <v>585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>
        <v>587</v>
      </c>
      <c r="W22" s="12">
        <v>585</v>
      </c>
      <c r="X22" s="12">
        <v>577</v>
      </c>
      <c r="Y22" s="12">
        <v>580</v>
      </c>
      <c r="Z22" s="12" t="s">
        <v>12</v>
      </c>
      <c r="AA22" s="12" t="s">
        <v>12</v>
      </c>
      <c r="AB22" s="12">
        <v>579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>IF(D23="","",(RIGHT(D23,LEN(D23)-SEARCH(" ",D23,1))))</f>
        <v>Kozeniesky</v>
      </c>
      <c r="B23" t="str">
        <f>IF(D23="","",(LEFT(D23,SEARCH(" ",D23,1))))</f>
        <v xml:space="preserve">Lucas </v>
      </c>
      <c r="C23" s="12">
        <v>6</v>
      </c>
      <c r="D23" t="s">
        <v>35</v>
      </c>
      <c r="E23">
        <f>IF(COUNT(N23:AW23)=0,"", COUNT(N23:AW23))</f>
        <v>5</v>
      </c>
      <c r="F23">
        <f>_xlfn.IFS(E23="","",E23=1,1,E23=2,2,E23=3,3,E23=4,4,E23=5,5,E23&gt;5,5)</f>
        <v>5</v>
      </c>
      <c r="G23">
        <f>IFERROR(LARGE((N23:AW23),1),"")</f>
        <v>586</v>
      </c>
      <c r="H23">
        <f>IFERROR(LARGE((N23:AW23),2),"")</f>
        <v>584</v>
      </c>
      <c r="I23">
        <f>IFERROR(LARGE((N23:AW23),3),"")</f>
        <v>576</v>
      </c>
      <c r="J23">
        <f>IFERROR(LARGE((N23:AW23),4),"")</f>
        <v>568</v>
      </c>
      <c r="K23">
        <f>IFERROR(LARGE((N23:AW23),5),"")</f>
        <v>562</v>
      </c>
      <c r="L23" s="78">
        <f>IFERROR(AVERAGEIF(G23:K23,"&gt;0"),"")</f>
        <v>575.20000000000005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584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>
        <v>562</v>
      </c>
      <c r="Y23" s="12">
        <v>586</v>
      </c>
      <c r="Z23" s="12">
        <v>568</v>
      </c>
      <c r="AA23" s="12">
        <v>576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>IF(D24="","",(RIGHT(D24,LEN(D24)-SEARCH(" ",D24,1))))</f>
        <v>Lake</v>
      </c>
      <c r="B24" t="str">
        <f>IF(D24="","",(LEFT(D24,SEARCH(" ",D24,1))))</f>
        <v xml:space="preserve">Griffin </v>
      </c>
      <c r="C24" s="12">
        <v>14</v>
      </c>
      <c r="D24" t="s">
        <v>76</v>
      </c>
      <c r="E24">
        <f>IF(COUNT(N24:AW24)=0,"", COUNT(N24:AW24))</f>
        <v>14</v>
      </c>
      <c r="F24">
        <f>_xlfn.IFS(E24="","",E24=1,1,E24=2,2,E24=3,3,E24=4,4,E24=5,5,E24&gt;5,5)</f>
        <v>5</v>
      </c>
      <c r="G24">
        <f>IFERROR(LARGE((N24:AW24),1),"")</f>
        <v>591</v>
      </c>
      <c r="H24">
        <f>IFERROR(LARGE((N24:AW24),2),"")</f>
        <v>590</v>
      </c>
      <c r="I24">
        <f>IFERROR(LARGE((N24:AW24),3),"")</f>
        <v>587</v>
      </c>
      <c r="J24">
        <f>IFERROR(LARGE((N24:AW24),4),"")</f>
        <v>585</v>
      </c>
      <c r="K24">
        <f>IFERROR(LARGE((N24:AW24),5),"")</f>
        <v>585</v>
      </c>
      <c r="L24" s="78">
        <f>IFERROR(AVERAGEIF(G24:K24,"&gt;0"),"")</f>
        <v>587.6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>
        <v>587</v>
      </c>
      <c r="T24" s="12">
        <v>584</v>
      </c>
      <c r="U24" s="12">
        <v>574</v>
      </c>
      <c r="V24" s="12" t="s">
        <v>12</v>
      </c>
      <c r="W24" s="12" t="s">
        <v>12</v>
      </c>
      <c r="X24" s="12">
        <v>579</v>
      </c>
      <c r="Y24" s="12">
        <v>585</v>
      </c>
      <c r="Z24" s="12">
        <v>576</v>
      </c>
      <c r="AA24" s="12">
        <v>577</v>
      </c>
      <c r="AB24" s="12" t="s">
        <v>12</v>
      </c>
      <c r="AC24" s="12" t="s">
        <v>12</v>
      </c>
      <c r="AD24" s="12" t="s">
        <v>12</v>
      </c>
      <c r="AE24" s="12">
        <v>579</v>
      </c>
      <c r="AF24" s="12">
        <v>584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582</v>
      </c>
      <c r="AP24" s="12">
        <v>565</v>
      </c>
      <c r="AQ24" s="12">
        <v>585</v>
      </c>
      <c r="AR24" s="12">
        <v>590</v>
      </c>
      <c r="AS24" s="12">
        <v>591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>IF(D25="","",(RIGHT(D25,LEN(D25)-SEARCH(" ",D25,1))))</f>
        <v>Muske</v>
      </c>
      <c r="B25" t="str">
        <f>IF(D25="","",(LEFT(D25,SEARCH(" ",D25,1))))</f>
        <v xml:space="preserve">Brandon </v>
      </c>
      <c r="C25" s="12">
        <v>7</v>
      </c>
      <c r="D25" t="s">
        <v>68</v>
      </c>
      <c r="E25">
        <f>IF(COUNT(N25:AW25)=0,"", COUNT(N25:AW25))</f>
        <v>10</v>
      </c>
      <c r="F25">
        <f>_xlfn.IFS(E25="","",E25=1,1,E25=2,2,E25=3,3,E25=4,4,E25=5,5,E25&gt;5,5)</f>
        <v>5</v>
      </c>
      <c r="G25">
        <f>IFERROR(LARGE((N25:AW25),1),"")</f>
        <v>592</v>
      </c>
      <c r="H25">
        <f>IFERROR(LARGE((N25:AW25),2),"")</f>
        <v>584</v>
      </c>
      <c r="I25">
        <f>IFERROR(LARGE((N25:AW25),3),"")</f>
        <v>583</v>
      </c>
      <c r="J25">
        <f>IFERROR(LARGE((N25:AW25),4),"")</f>
        <v>582</v>
      </c>
      <c r="K25">
        <f>IFERROR(LARGE((N25:AW25),5),"")</f>
        <v>581</v>
      </c>
      <c r="L25" s="78">
        <f>IFERROR(AVERAGEIF(G25:K25,"&gt;0"),"")</f>
        <v>584.4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>
        <v>584</v>
      </c>
      <c r="V25" s="12" t="s">
        <v>12</v>
      </c>
      <c r="W25" s="12" t="s">
        <v>12</v>
      </c>
      <c r="X25" s="12">
        <v>572</v>
      </c>
      <c r="Y25" s="12">
        <v>581</v>
      </c>
      <c r="Z25" s="12">
        <v>580</v>
      </c>
      <c r="AA25" s="12">
        <v>574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>
        <v>579</v>
      </c>
      <c r="AI25" s="12">
        <v>583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580</v>
      </c>
      <c r="AR25" s="12">
        <v>582</v>
      </c>
      <c r="AS25" s="12">
        <v>592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>IF(D26="","",(RIGHT(D26,LEN(D26)-SEARCH(" ",D26,1))))</f>
        <v>Ogoreuc</v>
      </c>
      <c r="B26" t="str">
        <f>IF(D26="","",(LEFT(D26,SEARCH(" ",D26,1))))</f>
        <v xml:space="preserve">Jack </v>
      </c>
      <c r="C26" s="12">
        <v>16</v>
      </c>
      <c r="D26" t="s">
        <v>82</v>
      </c>
      <c r="E26">
        <f>IF(COUNT(N26:AW26)=0,"", COUNT(N26:AW26))</f>
        <v>13</v>
      </c>
      <c r="F26">
        <f>_xlfn.IFS(E26="","",E26=1,1,E26=2,2,E26=3,3,E26=4,4,E26=5,5,E26&gt;5,5)</f>
        <v>5</v>
      </c>
      <c r="G26">
        <f>IFERROR(LARGE((N26:AW26),1),"")</f>
        <v>587</v>
      </c>
      <c r="H26">
        <f>IFERROR(LARGE((N26:AW26),2),"")</f>
        <v>584</v>
      </c>
      <c r="I26">
        <f>IFERROR(LARGE((N26:AW26),3),"")</f>
        <v>583</v>
      </c>
      <c r="J26">
        <f>IFERROR(LARGE((N26:AW26),4),"")</f>
        <v>581</v>
      </c>
      <c r="K26">
        <f>IFERROR(LARGE((N26:AW26),5),"")</f>
        <v>580</v>
      </c>
      <c r="L26" s="78">
        <f>IFERROR(AVERAGEIF(G26:K26,"&gt;0"),"")</f>
        <v>583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>
        <v>583</v>
      </c>
      <c r="V26" s="12" t="s">
        <v>12</v>
      </c>
      <c r="W26" s="12" t="s">
        <v>12</v>
      </c>
      <c r="X26" s="12">
        <v>576</v>
      </c>
      <c r="Y26" s="12">
        <v>580</v>
      </c>
      <c r="Z26" s="12">
        <v>587</v>
      </c>
      <c r="AA26" s="12">
        <v>577</v>
      </c>
      <c r="AB26" s="12" t="s">
        <v>12</v>
      </c>
      <c r="AC26" s="12" t="s">
        <v>12</v>
      </c>
      <c r="AD26" s="12">
        <v>581</v>
      </c>
      <c r="AE26" s="12">
        <v>576</v>
      </c>
      <c r="AF26" s="12">
        <v>572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>
        <v>584</v>
      </c>
      <c r="AP26" s="12">
        <v>539</v>
      </c>
      <c r="AQ26" s="12">
        <v>570</v>
      </c>
      <c r="AR26" s="12">
        <v>573</v>
      </c>
      <c r="AS26" s="12">
        <v>571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>IF(D27="","",(RIGHT(D27,LEN(D27)-SEARCH(" ",D27,1))))</f>
        <v>Peiser</v>
      </c>
      <c r="B27" t="str">
        <f>IF(D27="","",(LEFT(D27,SEARCH(" ",D27,1))))</f>
        <v xml:space="preserve">Braden </v>
      </c>
      <c r="C27" s="12">
        <v>8</v>
      </c>
      <c r="D27" t="s">
        <v>73</v>
      </c>
      <c r="E27">
        <f>IF(COUNT(N27:AW27)=0,"", COUNT(N27:AW27))</f>
        <v>8</v>
      </c>
      <c r="F27">
        <f>_xlfn.IFS(E27="","",E27=1,1,E27=2,2,E27=3,3,E27=4,4,E27=5,5,E27&gt;5,5)</f>
        <v>5</v>
      </c>
      <c r="G27">
        <f>IFERROR(LARGE((N27:AW27),1),"")</f>
        <v>593</v>
      </c>
      <c r="H27">
        <f>IFERROR(LARGE((N27:AW27),2),"")</f>
        <v>590</v>
      </c>
      <c r="I27">
        <f>IFERROR(LARGE((N27:AW27),3),"")</f>
        <v>589</v>
      </c>
      <c r="J27">
        <f>IFERROR(LARGE((N27:AW27),4),"")</f>
        <v>588</v>
      </c>
      <c r="K27">
        <f>IFERROR(LARGE((N27:AW27),5),"")</f>
        <v>586</v>
      </c>
      <c r="L27" s="78">
        <f>IFERROR(AVERAGEIF(G27:K27,"&gt;0"),"")</f>
        <v>589.20000000000005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586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581</v>
      </c>
      <c r="AF27" s="12">
        <v>588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583</v>
      </c>
      <c r="AP27" s="12">
        <v>564</v>
      </c>
      <c r="AQ27" s="12">
        <v>590</v>
      </c>
      <c r="AR27" s="12">
        <v>593</v>
      </c>
      <c r="AS27" s="12">
        <v>589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>IF(D28="","",(RIGHT(D28,LEN(D28)-SEARCH(" ",D28,1))))</f>
        <v>Roe</v>
      </c>
      <c r="B28" t="str">
        <f>IF(D28="","",(LEFT(D28,SEARCH(" ",D28,1))))</f>
        <v xml:space="preserve">Ivan </v>
      </c>
      <c r="C28" s="12">
        <v>4</v>
      </c>
      <c r="D28" s="11" t="s">
        <v>66</v>
      </c>
      <c r="E28">
        <f>IF(COUNT(N28:AW28)=0,"", COUNT(N28:AW28))</f>
        <v>8</v>
      </c>
      <c r="F28">
        <f>_xlfn.IFS(E28="","",E28=1,1,E28=2,2,E28=3,3,E28=4,4,E28=5,5,E28&gt;5,5)</f>
        <v>5</v>
      </c>
      <c r="G28">
        <f>IFERROR(LARGE((N28:AW28),1),"")</f>
        <v>597</v>
      </c>
      <c r="H28">
        <f>IFERROR(LARGE((N28:AW28),2),"")</f>
        <v>592</v>
      </c>
      <c r="I28">
        <f>IFERROR(LARGE((N28:AW28),3),"")</f>
        <v>591</v>
      </c>
      <c r="J28">
        <f>IFERROR(LARGE((N28:AW28),4),"")</f>
        <v>590</v>
      </c>
      <c r="K28">
        <f>IFERROR(LARGE((N28:AW28),5),"")</f>
        <v>589</v>
      </c>
      <c r="L28" s="78">
        <f>IFERROR(AVERAGEIF(G28:K28,"&gt;0"),"")</f>
        <v>591.79999999999995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589</v>
      </c>
      <c r="W28" s="12">
        <v>588</v>
      </c>
      <c r="X28" s="12">
        <v>590</v>
      </c>
      <c r="Y28" s="12">
        <v>589</v>
      </c>
      <c r="Z28" s="12" t="s">
        <v>12</v>
      </c>
      <c r="AA28" s="12" t="s">
        <v>12</v>
      </c>
      <c r="AB28" s="12">
        <v>587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>
        <v>597</v>
      </c>
      <c r="AR28" s="12">
        <v>592</v>
      </c>
      <c r="AS28" s="12">
        <v>591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>IF(D29="","",(RIGHT(D29,LEN(D29)-SEARCH(" ",D29,1))))</f>
        <v>Sanchez</v>
      </c>
      <c r="B29" t="str">
        <f>IF(D29="","",(LEFT(D29,SEARCH(" ",D29,1))))</f>
        <v xml:space="preserve">Matt </v>
      </c>
      <c r="C29" s="12">
        <v>20</v>
      </c>
      <c r="D29" s="11" t="s">
        <v>71</v>
      </c>
      <c r="E29">
        <f>IF(COUNT(N29:AW29)=0,"", COUNT(N29:AW29))</f>
        <v>3</v>
      </c>
      <c r="F29">
        <f>_xlfn.IFS(E29="","",E29=1,1,E29=2,2,E29=3,3,E29=4,4,E29=5,5,E29&gt;5,5)</f>
        <v>3</v>
      </c>
      <c r="G29">
        <f>IFERROR(LARGE((N29:AW29),1),"")</f>
        <v>589</v>
      </c>
      <c r="H29">
        <f>IFERROR(LARGE((N29:AW29),2),"")</f>
        <v>588</v>
      </c>
      <c r="I29">
        <f>IFERROR(LARGE((N29:AW29),3),"")</f>
        <v>586</v>
      </c>
      <c r="J29" t="str">
        <f>IFERROR(LARGE((N29:AW29),4),"")</f>
        <v/>
      </c>
      <c r="K29" t="str">
        <f>IFERROR(LARGE((N29:AW29),5),"")</f>
        <v/>
      </c>
      <c r="L29">
        <f>IFERROR(AVERAGEIF(G29:K29,"&gt;0"),"")</f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586</v>
      </c>
      <c r="AR29" s="12">
        <v>588</v>
      </c>
      <c r="AS29" s="12">
        <v>589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>IF(D30="","",(RIGHT(D30,LEN(D30)-SEARCH(" ",D30,1))))</f>
        <v>Sherry</v>
      </c>
      <c r="B30" t="str">
        <f>IF(D30="","",(LEFT(D30,SEARCH(" ",D30,1))))</f>
        <v xml:space="preserve">Tim </v>
      </c>
      <c r="C30" s="12">
        <v>3</v>
      </c>
      <c r="D30" s="11" t="s">
        <v>65</v>
      </c>
      <c r="E30">
        <f>IF(COUNT(N30:AW30)=0,"", COUNT(N30:AW30))</f>
        <v>4</v>
      </c>
      <c r="F30">
        <f>_xlfn.IFS(E30="","",E30=1,1,E30=2,2,E30=3,3,E30=4,4,E30=5,5,E30&gt;5,5)</f>
        <v>4</v>
      </c>
      <c r="G30">
        <f>IFERROR(LARGE((N30:AW30),1),"")</f>
        <v>591</v>
      </c>
      <c r="H30">
        <f>IFERROR(LARGE((N30:AW30),2),"")</f>
        <v>588</v>
      </c>
      <c r="I30">
        <f>IFERROR(LARGE((N30:AW30),3),"")</f>
        <v>584</v>
      </c>
      <c r="J30">
        <f>IFERROR(LARGE((N30:AW30),4),"")</f>
        <v>584</v>
      </c>
      <c r="K30" t="str">
        <f>IFERROR(LARGE((N30:AW30),5),"")</f>
        <v/>
      </c>
      <c r="L30" s="78">
        <f>IFERROR(AVERAGEIF(G30:K30,"&gt;0"),"")</f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584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>
        <v>591</v>
      </c>
      <c r="AR30" s="12">
        <v>584</v>
      </c>
      <c r="AS30" s="12">
        <v>588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>IF(D31="","",(RIGHT(D31,LEN(D31)-SEARCH(" ",D31,1))))</f>
        <v>Sunderman</v>
      </c>
      <c r="B31" t="str">
        <f>IF(D31="","",(LEFT(D31,SEARCH(" ",D31,1))))</f>
        <v xml:space="preserve">Patrick </v>
      </c>
      <c r="C31" s="12">
        <v>1</v>
      </c>
      <c r="D31" s="11" t="s">
        <v>69</v>
      </c>
      <c r="E31">
        <f>IF(COUNT(N31:AW31)=0,"", COUNT(N31:AW31))</f>
        <v>13</v>
      </c>
      <c r="F31">
        <f>_xlfn.IFS(E31="","",E31=1,1,E31=2,2,E31=3,3,E31=4,4,E31=5,5,E31&gt;5,5)</f>
        <v>5</v>
      </c>
      <c r="G31">
        <f>IFERROR(LARGE((N31:AW31),1),"")</f>
        <v>590</v>
      </c>
      <c r="H31">
        <f>IFERROR(LARGE((N31:AW31),2),"")</f>
        <v>589</v>
      </c>
      <c r="I31">
        <f>IFERROR(LARGE((N31:AW31),3),"")</f>
        <v>589</v>
      </c>
      <c r="J31">
        <f>IFERROR(LARGE((N31:AW31),4),"")</f>
        <v>589</v>
      </c>
      <c r="K31">
        <f>IFERROR(LARGE((N31:AW31),5),"")</f>
        <v>587</v>
      </c>
      <c r="L31" s="78">
        <f>IFERROR(AVERAGEIF(G31:K31,"&gt;0"),"")</f>
        <v>588.79999999999995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585</v>
      </c>
      <c r="T31" s="12">
        <v>589</v>
      </c>
      <c r="U31" s="12">
        <v>580</v>
      </c>
      <c r="V31" s="12" t="s">
        <v>12</v>
      </c>
      <c r="W31" s="12" t="s">
        <v>12</v>
      </c>
      <c r="X31" s="12">
        <v>578</v>
      </c>
      <c r="Y31" s="12">
        <v>587</v>
      </c>
      <c r="Z31" s="12">
        <v>589</v>
      </c>
      <c r="AA31" s="12">
        <v>576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579</v>
      </c>
      <c r="AI31" s="12">
        <v>589</v>
      </c>
      <c r="AJ31" s="12" t="s">
        <v>12</v>
      </c>
      <c r="AK31" s="12" t="s">
        <v>12</v>
      </c>
      <c r="AL31" s="12">
        <v>584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>
        <v>583</v>
      </c>
      <c r="AR31" s="12">
        <v>590</v>
      </c>
      <c r="AS31" s="12">
        <v>587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>IF(D32="","",(RIGHT(D32,LEN(D32)-SEARCH(" ",D32,1))))</f>
        <v>Wee</v>
      </c>
      <c r="B32" t="str">
        <f>IF(D32="","",(LEFT(D32,SEARCH(" ",D32,1))))</f>
        <v xml:space="preserve">Tyler </v>
      </c>
      <c r="C32" s="12">
        <v>13</v>
      </c>
      <c r="D32" t="s">
        <v>77</v>
      </c>
      <c r="E32">
        <f>IF(COUNT(N32:AW32)=0,"", COUNT(N32:AW32))</f>
        <v>10</v>
      </c>
      <c r="F32">
        <f>_xlfn.IFS(E32="","",E32=1,1,E32=2,2,E32=3,3,E32=4,4,E32=5,5,E32&gt;5,5)</f>
        <v>5</v>
      </c>
      <c r="G32">
        <f>IFERROR(LARGE((N32:AW32),1),"")</f>
        <v>586</v>
      </c>
      <c r="H32">
        <f>IFERROR(LARGE((N32:AW32),2),"")</f>
        <v>584</v>
      </c>
      <c r="I32">
        <f>IFERROR(LARGE((N32:AW32),3),"")</f>
        <v>583</v>
      </c>
      <c r="J32">
        <f>IFERROR(LARGE((N32:AW32),4),"")</f>
        <v>582</v>
      </c>
      <c r="K32">
        <f>IFERROR(LARGE((N32:AW32),5),"")</f>
        <v>581</v>
      </c>
      <c r="L32" s="78">
        <f>IFERROR(AVERAGEIF(G32:K32,"&gt;0"),"")</f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577</v>
      </c>
      <c r="Y32" s="12">
        <v>576</v>
      </c>
      <c r="Z32" s="12">
        <v>581</v>
      </c>
      <c r="AA32" s="12">
        <v>559</v>
      </c>
      <c r="AB32" s="12" t="s">
        <v>12</v>
      </c>
      <c r="AC32" s="12" t="s">
        <v>12</v>
      </c>
      <c r="AD32" s="12">
        <v>586</v>
      </c>
      <c r="AE32" s="12">
        <v>578</v>
      </c>
      <c r="AF32" s="12">
        <v>583</v>
      </c>
      <c r="AG32" s="12" t="s">
        <v>12</v>
      </c>
      <c r="AH32" s="12">
        <v>584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582</v>
      </c>
      <c r="AP32" s="12">
        <v>565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>IF(D33="","",(RIGHT(D33,LEN(D33)-SEARCH(" ",D33,1))))</f>
        <v>Wisman</v>
      </c>
      <c r="B33" t="str">
        <f>IF(D33="","",(LEFT(D33,SEARCH(" ",D33,1))))</f>
        <v xml:space="preserve">Jacob </v>
      </c>
      <c r="C33" s="12">
        <v>17</v>
      </c>
      <c r="D33" t="s">
        <v>80</v>
      </c>
      <c r="E33">
        <f>IF(COUNT(N33:AW33)=0,"", COUNT(N33:AW33))</f>
        <v>14</v>
      </c>
      <c r="F33">
        <f>_xlfn.IFS(E33="","",E33=1,1,E33=2,2,E33=3,3,E33=4,4,E33=5,5,E33&gt;5,5)</f>
        <v>5</v>
      </c>
      <c r="G33">
        <f>IFERROR(LARGE((N33:AW33),1),"")</f>
        <v>589</v>
      </c>
      <c r="H33">
        <f>IFERROR(LARGE((N33:AW33),2),"")</f>
        <v>585</v>
      </c>
      <c r="I33">
        <f>IFERROR(LARGE((N33:AW33),3),"")</f>
        <v>583</v>
      </c>
      <c r="J33">
        <f>IFERROR(LARGE((N33:AW33),4),"")</f>
        <v>583</v>
      </c>
      <c r="K33">
        <f>IFERROR(LARGE((N33:AW33),5),"")</f>
        <v>580</v>
      </c>
      <c r="L33" s="78">
        <f>IFERROR(AVERAGEIF(G33:K33,"&gt;0"),"")</f>
        <v>584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>
        <v>574</v>
      </c>
      <c r="T33" s="12">
        <v>574</v>
      </c>
      <c r="U33" s="12">
        <v>579</v>
      </c>
      <c r="V33" s="12" t="s">
        <v>12</v>
      </c>
      <c r="W33" s="12" t="s">
        <v>12</v>
      </c>
      <c r="X33" s="12">
        <v>569</v>
      </c>
      <c r="Y33" s="12">
        <v>571</v>
      </c>
      <c r="Z33" s="12">
        <v>580</v>
      </c>
      <c r="AA33" s="12">
        <v>577</v>
      </c>
      <c r="AB33" s="12" t="s">
        <v>12</v>
      </c>
      <c r="AC33" s="12" t="s">
        <v>12</v>
      </c>
      <c r="AD33" s="12" t="s">
        <v>12</v>
      </c>
      <c r="AE33" s="12">
        <v>583</v>
      </c>
      <c r="AF33" s="12">
        <v>577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575</v>
      </c>
      <c r="AP33" s="12">
        <v>562</v>
      </c>
      <c r="AQ33" s="12">
        <v>589</v>
      </c>
      <c r="AR33" s="12">
        <v>585</v>
      </c>
      <c r="AS33" s="12">
        <v>583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ref="A31:A34" si="0">IF(D34="","",(RIGHT(D34,LEN(D34)-SEARCH(" ",D34,1))))</f>
        <v/>
      </c>
      <c r="B34" t="str">
        <f t="shared" ref="B31:B34" si="1">IF(D34="","",(LEFT(D34,SEARCH(" ",D34,1))))</f>
        <v/>
      </c>
      <c r="C34" s="12">
        <v>22</v>
      </c>
      <c r="E34" t="str">
        <f t="shared" ref="E34:E47" si="2">IF(COUNT(N34:AW34)=0,"", COUNT(N34:AW34))</f>
        <v/>
      </c>
      <c r="F34" t="str">
        <f t="shared" ref="F31:F42" si="3">_xlfn.IFS(E34="","",E34=1,1,E34=2,2,E34=3,3,E34=4,4,E34=5,5,E34&gt;5,5)</f>
        <v/>
      </c>
      <c r="G34" t="str">
        <f t="shared" ref="G34:G47" si="4">IFERROR(LARGE((N34:AW34),1),"")</f>
        <v/>
      </c>
      <c r="H34" t="str">
        <f t="shared" ref="H34:H47" si="5">IFERROR(LARGE((N34:AW34),2),"")</f>
        <v/>
      </c>
      <c r="I34" t="str">
        <f t="shared" ref="I34:I47" si="6">IFERROR(LARGE((N34:AW34),3),"")</f>
        <v/>
      </c>
      <c r="J34" t="str">
        <f t="shared" ref="J34:J47" si="7">IFERROR(LARGE((N34:AW34),4),"")</f>
        <v/>
      </c>
      <c r="K34" t="str">
        <f t="shared" ref="K34:K47" si="8">IFERROR(LARGE((N34:AW34),5),"")</f>
        <v/>
      </c>
      <c r="L34" t="str">
        <f t="shared" ref="L31:L42" si="9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23</v>
      </c>
      <c r="E35" t="str">
        <f t="shared" si="2"/>
        <v/>
      </c>
      <c r="F35" t="str">
        <f t="shared" si="3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9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si="10"/>
        <v/>
      </c>
      <c r="B36" t="str">
        <f t="shared" si="11"/>
        <v/>
      </c>
      <c r="C36" s="12">
        <v>24</v>
      </c>
      <c r="E36" t="str">
        <f t="shared" si="2"/>
        <v/>
      </c>
      <c r="F36" t="str">
        <f t="shared" si="3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10"/>
        <v/>
      </c>
      <c r="B37" t="str">
        <f t="shared" si="11"/>
        <v/>
      </c>
      <c r="C37" s="12">
        <v>25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10"/>
        <v/>
      </c>
      <c r="B38" t="str">
        <f t="shared" si="11"/>
        <v/>
      </c>
      <c r="C38" s="12">
        <v>26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10"/>
        <v/>
      </c>
      <c r="B39" t="str">
        <f t="shared" si="11"/>
        <v/>
      </c>
      <c r="C39" s="12">
        <v>27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10"/>
        <v/>
      </c>
      <c r="B40" t="str">
        <f t="shared" si="11"/>
        <v/>
      </c>
      <c r="C40" s="12">
        <v>28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10"/>
        <v/>
      </c>
      <c r="B41" t="str">
        <f t="shared" si="11"/>
        <v/>
      </c>
      <c r="C41" s="12">
        <v>29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10"/>
        <v/>
      </c>
      <c r="B42" t="str">
        <f t="shared" si="11"/>
        <v/>
      </c>
      <c r="C42" s="12">
        <v>30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ref="A43:A47" si="12">IF(D43="","",(RIGHT(D43,LEN(D43)-SEARCH(" ",D43,1))))</f>
        <v/>
      </c>
      <c r="B43" t="str">
        <f t="shared" ref="B43:B47" si="13">IF(D43="","",(LEFT(D43,SEARCH(" ",D43,1))))</f>
        <v/>
      </c>
      <c r="C43" s="12">
        <v>31</v>
      </c>
      <c r="E43" t="str">
        <f t="shared" si="2"/>
        <v/>
      </c>
      <c r="F43" t="str">
        <f t="shared" ref="F43:F47" si="14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5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12"/>
        <v/>
      </c>
      <c r="B44" t="str">
        <f t="shared" si="13"/>
        <v/>
      </c>
      <c r="C44" s="12">
        <v>32</v>
      </c>
      <c r="E44" t="str">
        <f t="shared" si="2"/>
        <v/>
      </c>
      <c r="F44" t="str">
        <f t="shared" si="14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12"/>
        <v/>
      </c>
      <c r="B45" t="str">
        <f t="shared" si="13"/>
        <v/>
      </c>
      <c r="C45" s="12">
        <v>33</v>
      </c>
      <c r="E45" t="str">
        <f t="shared" si="2"/>
        <v/>
      </c>
      <c r="F45" t="str">
        <f t="shared" si="14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si="12"/>
        <v/>
      </c>
      <c r="B46" t="str">
        <f t="shared" si="13"/>
        <v/>
      </c>
      <c r="C46" s="12">
        <v>34</v>
      </c>
      <c r="E46" t="str">
        <f t="shared" si="2"/>
        <v/>
      </c>
      <c r="F46" t="str">
        <f t="shared" si="14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2"/>
        <v/>
      </c>
      <c r="B47" t="str">
        <f t="shared" si="13"/>
        <v/>
      </c>
      <c r="C47" s="12">
        <v>35</v>
      </c>
      <c r="E47" t="str">
        <f t="shared" si="2"/>
        <v/>
      </c>
      <c r="F47" t="str">
        <f t="shared" si="14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</sheetData>
  <sortState xmlns:xlrd2="http://schemas.microsoft.com/office/spreadsheetml/2017/richdata2" ref="A14:AW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W47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0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May 13,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43</v>
      </c>
      <c r="AD12" s="64" t="s">
        <v>43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46</v>
      </c>
      <c r="AK12" s="64" t="s">
        <v>39</v>
      </c>
      <c r="AL12" s="64" t="s">
        <v>166</v>
      </c>
      <c r="AM12" s="64" t="s">
        <v>166</v>
      </c>
      <c r="AN12" s="64" t="s">
        <v>166</v>
      </c>
      <c r="AO12" s="64" t="s">
        <v>166</v>
      </c>
      <c r="AP12" s="64" t="s">
        <v>166</v>
      </c>
      <c r="AQ12" s="64" t="s">
        <v>40</v>
      </c>
      <c r="AR12" s="64" t="s">
        <v>40</v>
      </c>
      <c r="AS12" s="64" t="s">
        <v>40</v>
      </c>
      <c r="AT12" s="64" t="s">
        <v>16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121</v>
      </c>
      <c r="Q13" s="64" t="s">
        <v>122</v>
      </c>
      <c r="R13" s="64" t="s">
        <v>111</v>
      </c>
      <c r="S13" s="64" t="s">
        <v>49</v>
      </c>
      <c r="T13" s="64" t="s">
        <v>113</v>
      </c>
      <c r="U13" s="64" t="s">
        <v>113</v>
      </c>
      <c r="V13" s="64" t="s">
        <v>53</v>
      </c>
      <c r="W13" s="64" t="s">
        <v>114</v>
      </c>
      <c r="X13" s="64" t="s">
        <v>115</v>
      </c>
      <c r="Y13" s="64" t="s">
        <v>55</v>
      </c>
      <c r="Z13" s="64" t="s">
        <v>55</v>
      </c>
      <c r="AA13" s="64" t="s">
        <v>56</v>
      </c>
      <c r="AB13" s="64" t="s">
        <v>56</v>
      </c>
      <c r="AC13" s="64" t="s">
        <v>57</v>
      </c>
      <c r="AD13" s="64" t="s">
        <v>49</v>
      </c>
      <c r="AE13" s="64" t="s">
        <v>49</v>
      </c>
      <c r="AF13" s="64" t="s">
        <v>116</v>
      </c>
      <c r="AG13" s="64" t="s">
        <v>117</v>
      </c>
      <c r="AH13" s="64" t="s">
        <v>49</v>
      </c>
      <c r="AI13" s="64" t="s">
        <v>63</v>
      </c>
      <c r="AJ13" s="64" t="s">
        <v>60</v>
      </c>
      <c r="AK13" s="64" t="s">
        <v>60</v>
      </c>
      <c r="AL13" s="64" t="s">
        <v>84</v>
      </c>
      <c r="AM13" s="64" t="s">
        <v>176</v>
      </c>
      <c r="AN13" s="64" t="s">
        <v>177</v>
      </c>
      <c r="AO13" s="64" t="s">
        <v>172</v>
      </c>
      <c r="AP13" s="64" t="s">
        <v>178</v>
      </c>
      <c r="AQ13" s="64" t="s">
        <v>188</v>
      </c>
      <c r="AR13" s="64" t="s">
        <v>189</v>
      </c>
      <c r="AS13" s="64" t="s">
        <v>190</v>
      </c>
      <c r="AT13" s="64" t="s">
        <v>158</v>
      </c>
      <c r="AU13" s="64" t="s">
        <v>120</v>
      </c>
      <c r="AV13" s="64" t="s">
        <v>174</v>
      </c>
      <c r="AW13" s="64" t="s">
        <v>185</v>
      </c>
      <c r="AX13" s="64" t="s">
        <v>186</v>
      </c>
    </row>
    <row r="14" spans="1:50" x14ac:dyDescent="0.35">
      <c r="A14" t="str">
        <f>IF(D14="","",(RIGHT(D14,LEN(D14)-SEARCH(" ",D14,1))))</f>
        <v>Baldwin</v>
      </c>
      <c r="B14" t="str">
        <f>IF(D14="","",(LEFT(D14,SEARCH(" ",D14,1))))</f>
        <v xml:space="preserve">Isabella </v>
      </c>
      <c r="C14" s="12">
        <v>8</v>
      </c>
      <c r="D14" t="s">
        <v>100</v>
      </c>
      <c r="E14">
        <f>IF(COUNT(N14:AX14)=0,"", COUNT(N14:AX14))</f>
        <v>4</v>
      </c>
      <c r="F14">
        <f>_xlfn.IFS(E14="","",E14=1,1,E14=2,2,E14=3,3,E14=4,4,E14=5,5,E14&gt;5,5)</f>
        <v>4</v>
      </c>
      <c r="G14">
        <f>IFERROR(LARGE((N14:AX14),1),"")</f>
        <v>575</v>
      </c>
      <c r="H14">
        <f>IFERROR(LARGE((N14:AX14),2),"")</f>
        <v>573</v>
      </c>
      <c r="I14">
        <f>IFERROR(LARGE((N14:AX14),3),"")</f>
        <v>570</v>
      </c>
      <c r="J14">
        <f>IFERROR(LARGE((N14:AX14),4),"")</f>
        <v>566</v>
      </c>
      <c r="K14" t="str">
        <f>IFERROR(LARGE((N14:AX14),5),"")</f>
        <v/>
      </c>
      <c r="L14" s="78">
        <f>IFERROR(AVERAGEIF(G14:K14,"&gt;0"),"")</f>
        <v>571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575</v>
      </c>
      <c r="Z14" s="12">
        <v>566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573</v>
      </c>
      <c r="AP14" s="12">
        <v>570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>IF(D15="","",(RIGHT(D15,LEN(D15)-SEARCH(" ",D15,1))))</f>
        <v>Beard</v>
      </c>
      <c r="B15" t="str">
        <f>IF(D15="","",(LEFT(D15,SEARCH(" ",D15,1))))</f>
        <v xml:space="preserve">Sarah </v>
      </c>
      <c r="C15" s="12">
        <v>4</v>
      </c>
      <c r="D15" s="11" t="s">
        <v>141</v>
      </c>
      <c r="E15">
        <f>IF(COUNT(N15:AX15)=0,"", COUNT(N15:AX15))</f>
        <v>3</v>
      </c>
      <c r="F15">
        <f>_xlfn.IFS(E15="","",E15=1,1,E15=2,2,E15=3,3,E15=4,4,E15=5,5,E15&gt;5,5)</f>
        <v>3</v>
      </c>
      <c r="G15">
        <f>IFERROR(LARGE((N15:AX15),1),"")</f>
        <v>589</v>
      </c>
      <c r="H15">
        <f>IFERROR(LARGE((N15:AX15),2),"")</f>
        <v>579</v>
      </c>
      <c r="I15">
        <f>IFERROR(LARGE((N15:AX15),3),"")</f>
        <v>578</v>
      </c>
      <c r="J15" t="str">
        <f>IFERROR(LARGE((N15:AX15),4),"")</f>
        <v/>
      </c>
      <c r="K15" t="str">
        <f>IFERROR(LARGE((N15:AX15),5),"")</f>
        <v/>
      </c>
      <c r="L15" s="78">
        <f>IFERROR(AVERAGEIF(G15:K15,"&gt;0"),"")</f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589</v>
      </c>
      <c r="AB15" s="12">
        <v>579</v>
      </c>
      <c r="AC15" s="12" t="s">
        <v>12</v>
      </c>
      <c r="AD15" s="12" t="s">
        <v>12</v>
      </c>
      <c r="AE15" s="12">
        <v>578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17</v>
      </c>
      <c r="D16" t="s">
        <v>102</v>
      </c>
      <c r="E16">
        <f>IF(COUNT(N16:AX16)=0,"", COUNT(N16:AX16))</f>
        <v>10</v>
      </c>
      <c r="F16">
        <f>_xlfn.IFS(E16="","",E16=1,1,E16=2,2,E16=3,3,E16=4,4,E16=5,5,E16&gt;5,5)</f>
        <v>5</v>
      </c>
      <c r="G16">
        <f>IFERROR(LARGE((N16:AX16),1),"")</f>
        <v>592</v>
      </c>
      <c r="H16">
        <f>IFERROR(LARGE((N16:AX16),2),"")</f>
        <v>587</v>
      </c>
      <c r="I16">
        <f>IFERROR(LARGE((N16:AX16),3),"")</f>
        <v>583</v>
      </c>
      <c r="J16">
        <f>IFERROR(LARGE((N16:AX16),4),"")</f>
        <v>583</v>
      </c>
      <c r="K16">
        <f>IFERROR(LARGE((N16:AX16),5),"")</f>
        <v>582</v>
      </c>
      <c r="L16" s="78">
        <f>IFERROR(AVERAGEIF(G16:K16,"&gt;0"),"")</f>
        <v>585.4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583</v>
      </c>
      <c r="T16" s="12">
        <v>583</v>
      </c>
      <c r="U16" s="12">
        <v>574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535</v>
      </c>
      <c r="AB16" s="12">
        <v>572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576</v>
      </c>
      <c r="AP16" s="12">
        <v>572</v>
      </c>
      <c r="AQ16" s="12">
        <v>587</v>
      </c>
      <c r="AR16" s="12">
        <v>592</v>
      </c>
      <c r="AS16" s="12">
        <v>582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>IF(D17="","",(RIGHT(D17,LEN(D17)-SEARCH(" ",D17,1))))</f>
        <v>Camp</v>
      </c>
      <c r="B17" t="str">
        <f>IF(D17="","",(LEFT(D17,SEARCH(" ",D17,1))))</f>
        <v xml:space="preserve">Camryn </v>
      </c>
      <c r="C17" s="12">
        <v>24</v>
      </c>
      <c r="D17" t="s">
        <v>92</v>
      </c>
      <c r="E17">
        <f>IF(COUNT(N17:AX17)=0,"", COUNT(N17:AX17))</f>
        <v>2</v>
      </c>
      <c r="F17">
        <f>_xlfn.IFS(E17="","",E17=1,1,E17=2,2,E17=3,3,E17=4,4,E17=5,5,E17&gt;5,5)</f>
        <v>2</v>
      </c>
      <c r="G17">
        <f>IFERROR(LARGE((N17:AX17),1),"")</f>
        <v>585</v>
      </c>
      <c r="H17">
        <f>IFERROR(LARGE((N17:AX17),2),"")</f>
        <v>576</v>
      </c>
      <c r="I17" t="str">
        <f>IFERROR(LARGE((N17:AX17),3),"")</f>
        <v/>
      </c>
      <c r="J17" t="str">
        <f>IFERROR(LARGE((N17:AX17),4),"")</f>
        <v/>
      </c>
      <c r="K17" t="str">
        <f>IFERROR(LARGE((N17:AX17),5),"")</f>
        <v/>
      </c>
      <c r="L17">
        <f>IFERROR(AVERAGEIF(G17:K17,"&gt;0"),"")</f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585</v>
      </c>
      <c r="AR17" s="12">
        <v>576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>IF(D18="","",(RIGHT(D18,LEN(D18)-SEARCH(" ",D18,1))))</f>
        <v>Charles</v>
      </c>
      <c r="B18" t="str">
        <f>IF(D18="","",(LEFT(D18,SEARCH(" ",D18,1))))</f>
        <v xml:space="preserve">Rachael </v>
      </c>
      <c r="C18" s="12">
        <v>10</v>
      </c>
      <c r="D18" t="s">
        <v>97</v>
      </c>
      <c r="E18">
        <f>IF(COUNT(N18:AX18)=0,"", COUNT(N18:AX18))</f>
        <v>2</v>
      </c>
      <c r="F18">
        <f>_xlfn.IFS(E18="","",E18=1,1,E18=2,2,E18=3,3,E18=4,4,E18=5,5,E18&gt;5,5)</f>
        <v>2</v>
      </c>
      <c r="G18">
        <f>IFERROR(LARGE((N18:AX18),1),"")</f>
        <v>572</v>
      </c>
      <c r="H18">
        <f>IFERROR(LARGE((N18:AX18),2),"")</f>
        <v>568</v>
      </c>
      <c r="I18" t="str">
        <f>IFERROR(LARGE((N18:AX18),3),"")</f>
        <v/>
      </c>
      <c r="J18" t="str">
        <f>IFERROR(LARGE((N18:AX18),4),"")</f>
        <v/>
      </c>
      <c r="K18" t="str">
        <f>IFERROR(LARGE((N18:AX18),5),"")</f>
        <v/>
      </c>
      <c r="L18" s="78">
        <f>IFERROR(AVERAGEIF(G18:K18,"&gt;0"),"")</f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>
        <v>572</v>
      </c>
      <c r="Z18" s="12">
        <v>568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>IF(D19="","",(RIGHT(D19,LEN(D19)-SEARCH(" ",D19,1))))</f>
        <v>Dardas</v>
      </c>
      <c r="B19" t="str">
        <f>IF(D19="","",(LEFT(D19,SEARCH(" ",D19,1))))</f>
        <v xml:space="preserve">Kelsey </v>
      </c>
      <c r="C19" s="12">
        <v>21</v>
      </c>
      <c r="D19" t="s">
        <v>127</v>
      </c>
      <c r="E19">
        <f>IF(COUNT(N19:AX19)=0,"", COUNT(N19:AX19))</f>
        <v>4</v>
      </c>
      <c r="F19">
        <f>_xlfn.IFS(E19="","",E19=1,1,E19=2,2,E19=3,3,E19=4,4,E19=5,5,E19&gt;5,5)</f>
        <v>4</v>
      </c>
      <c r="G19">
        <f>IFERROR(LARGE((N19:AX19),1),"")</f>
        <v>584</v>
      </c>
      <c r="H19">
        <f>IFERROR(LARGE((N19:AX19),2),"")</f>
        <v>577</v>
      </c>
      <c r="I19">
        <f>IFERROR(LARGE((N19:AX19),3),"")</f>
        <v>568</v>
      </c>
      <c r="J19">
        <f>IFERROR(LARGE((N19:AX19),4),"")</f>
        <v>567</v>
      </c>
      <c r="K19" t="str">
        <f>IFERROR(LARGE((N19:AX19),5),"")</f>
        <v/>
      </c>
      <c r="L19" s="78">
        <f>IFERROR(AVERAGEIF(G19:K19,"&gt;0"),"")</f>
        <v>574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584</v>
      </c>
      <c r="AK19" s="12">
        <v>577</v>
      </c>
      <c r="AL19" s="12" t="s">
        <v>12</v>
      </c>
      <c r="AM19" s="12" t="s">
        <v>12</v>
      </c>
      <c r="AN19" s="12" t="s">
        <v>12</v>
      </c>
      <c r="AO19" s="12">
        <v>567</v>
      </c>
      <c r="AP19" s="12">
        <v>568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>IF(D20="","",(RIGHT(D20,LEN(D20)-SEARCH(" ",D20,1))))</f>
        <v>De Jesus</v>
      </c>
      <c r="B20" t="str">
        <f>IF(D20="","",(LEFT(D20,SEARCH(" ",D20,1))))</f>
        <v xml:space="preserve">Danjela </v>
      </c>
      <c r="C20" s="12">
        <v>19</v>
      </c>
      <c r="D20" t="s">
        <v>126</v>
      </c>
      <c r="E20">
        <f>IF(COUNT(N20:AX20)=0,"", COUNT(N20:AX20))</f>
        <v>6</v>
      </c>
      <c r="F20">
        <f>_xlfn.IFS(E20="","",E20=1,1,E20=2,2,E20=3,3,E20=4,4,E20=5,5,E20&gt;5,5)</f>
        <v>5</v>
      </c>
      <c r="G20">
        <f>IFERROR(LARGE((N20:AX20),1),"")</f>
        <v>579</v>
      </c>
      <c r="H20">
        <f>IFERROR(LARGE((N20:AX20),2),"")</f>
        <v>574</v>
      </c>
      <c r="I20">
        <f>IFERROR(LARGE((N20:AX20),3),"")</f>
        <v>569</v>
      </c>
      <c r="J20">
        <f>IFERROR(LARGE((N20:AX20),4),"")</f>
        <v>568</v>
      </c>
      <c r="K20">
        <f>IFERROR(LARGE((N20:AX20),5),"")</f>
        <v>563</v>
      </c>
      <c r="L20" s="78">
        <f>IFERROR(AVERAGEIF(G20:K20,"&gt;0"),"")</f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574</v>
      </c>
      <c r="Z20" s="12">
        <v>569</v>
      </c>
      <c r="AA20" s="12">
        <v>579</v>
      </c>
      <c r="AB20" s="12">
        <v>563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568</v>
      </c>
      <c r="AP20" s="12">
        <v>554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>IF(D21="","",(RIGHT(D21,LEN(D21)-SEARCH(" ",D21,1))))</f>
        <v>Demerle</v>
      </c>
      <c r="B21" t="str">
        <f>IF(D21="","",(LEFT(D21,SEARCH(" ",D21,1))))</f>
        <v xml:space="preserve">Katrina </v>
      </c>
      <c r="C21" s="12">
        <v>23</v>
      </c>
      <c r="D21" t="s">
        <v>192</v>
      </c>
      <c r="E21">
        <f>IF(COUNT(N21:AX21)=0,"", COUNT(N21:AX21))</f>
        <v>2</v>
      </c>
      <c r="F21">
        <f>_xlfn.IFS(E21="","",E21=1,1,E21=2,2,E21=3,3,E21=4,4,E21=5,5,E21&gt;5,5)</f>
        <v>2</v>
      </c>
      <c r="G21">
        <f>IFERROR(LARGE((N21:AX21),1),"")</f>
        <v>586</v>
      </c>
      <c r="H21">
        <f>IFERROR(LARGE((N21:AX21),2),"")</f>
        <v>509</v>
      </c>
      <c r="I21" t="str">
        <f>IFERROR(LARGE((N21:AX21),3),"")</f>
        <v/>
      </c>
      <c r="J21" t="str">
        <f>IFERROR(LARGE((N21:AX21),4),"")</f>
        <v/>
      </c>
      <c r="K21" t="str">
        <f>IFERROR(LARGE((N21:AX21),5),"")</f>
        <v/>
      </c>
      <c r="L21">
        <f>IFERROR(AVERAGEIF(G21:K21,"&gt;0"),"")</f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586</v>
      </c>
      <c r="AR21" s="12">
        <v>509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>IF(D22="","",(RIGHT(D22,LEN(D22)-SEARCH(" ",D22,1))))</f>
        <v>Dinh</v>
      </c>
      <c r="B22" t="str">
        <f>IF(D22="","",(LEFT(D22,SEARCH(" ",D22,1))))</f>
        <v xml:space="preserve">Gracie </v>
      </c>
      <c r="C22" s="12">
        <v>11</v>
      </c>
      <c r="D22" t="s">
        <v>96</v>
      </c>
      <c r="E22">
        <f>IF(COUNT(N22:AX22)=0,"", COUNT(N22:AX22))</f>
        <v>1</v>
      </c>
      <c r="F22">
        <f>_xlfn.IFS(E22="","",E22=1,1,E22=2,2,E22=3,3,E22=4,4,E22=5,5,E22&gt;5,5)</f>
        <v>1</v>
      </c>
      <c r="G22">
        <f>IFERROR(LARGE((N22:AX22),1),"")</f>
        <v>584</v>
      </c>
      <c r="H22" t="str">
        <f>IFERROR(LARGE((N22:AX22),2),"")</f>
        <v/>
      </c>
      <c r="I22" t="str">
        <f>IFERROR(LARGE((N22:AX22),3),"")</f>
        <v/>
      </c>
      <c r="J22" t="str">
        <f>IFERROR(LARGE((N22:AX22),4),"")</f>
        <v/>
      </c>
      <c r="K22" t="str">
        <f>IFERROR(LARGE((N22:AX22),5),"")</f>
        <v/>
      </c>
      <c r="L22" s="78">
        <f>IFERROR(AVERAGEIF(G22:K22,"&gt;0"),"")</f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584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>IF(D23="","",(RIGHT(D23,LEN(D23)-SEARCH(" ",D23,1))))</f>
        <v>Lynn</v>
      </c>
      <c r="B23" t="str">
        <f>IF(D23="","",(LEFT(D23,SEARCH(" ",D23,1))))</f>
        <v xml:space="preserve">Karlie </v>
      </c>
      <c r="C23" s="12">
        <v>22</v>
      </c>
      <c r="D23" t="s">
        <v>191</v>
      </c>
      <c r="E23">
        <f>IF(COUNT(N23:AX23)=0,"", COUNT(N23:AX23))</f>
        <v>3</v>
      </c>
      <c r="F23">
        <f>_xlfn.IFS(E23="","",E23=1,1,E23=2,2,E23=3,3,E23=4,4,E23=5,5,E23&gt;5,5)</f>
        <v>3</v>
      </c>
      <c r="G23">
        <f>IFERROR(LARGE((N23:AX23),1),"")</f>
        <v>590</v>
      </c>
      <c r="H23">
        <f>IFERROR(LARGE((N23:AX23),2),"")</f>
        <v>583</v>
      </c>
      <c r="I23">
        <f>IFERROR(LARGE((N23:AX23),3),"")</f>
        <v>582</v>
      </c>
      <c r="J23" t="str">
        <f>IFERROR(LARGE((N23:AX23),4),"")</f>
        <v/>
      </c>
      <c r="K23" t="str">
        <f>IFERROR(LARGE((N23:AX23),5),"")</f>
        <v/>
      </c>
      <c r="L23">
        <f>IFERROR(AVERAGEIF(G23:K23,"&gt;0"),"")</f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590</v>
      </c>
      <c r="AR23" s="12">
        <v>583</v>
      </c>
      <c r="AS23" s="12">
        <v>582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>IF(D24="","",(RIGHT(D24,LEN(D24)-SEARCH(" ",D24,1))))</f>
        <v>Maddalena</v>
      </c>
      <c r="B24" t="str">
        <f>IF(D24="","",(LEFT(D24,SEARCH(" ",D24,1))))</f>
        <v xml:space="preserve">Sagen </v>
      </c>
      <c r="C24" s="12">
        <v>1</v>
      </c>
      <c r="D24" s="11" t="s">
        <v>87</v>
      </c>
      <c r="E24">
        <f>IF(COUNT(N24:AX24)=0,"", COUNT(N24:AX24))</f>
        <v>10</v>
      </c>
      <c r="F24">
        <f>_xlfn.IFS(E24="","",E24=1,1,E24=2,2,E24=3,3,E24=4,4,E24=5,5,E24&gt;5,5)</f>
        <v>5</v>
      </c>
      <c r="G24">
        <f>IFERROR(LARGE((N24:AX24),1),"")</f>
        <v>595</v>
      </c>
      <c r="H24">
        <f>IFERROR(LARGE((N24:AX24),2),"")</f>
        <v>594</v>
      </c>
      <c r="I24">
        <f>IFERROR(LARGE((N24:AX24),3),"")</f>
        <v>593</v>
      </c>
      <c r="J24">
        <f>IFERROR(LARGE((N24:AX24),4),"")</f>
        <v>593</v>
      </c>
      <c r="K24">
        <f>IFERROR(LARGE((N24:AX24),5),"")</f>
        <v>591</v>
      </c>
      <c r="L24" s="78">
        <f>IFERROR(AVERAGEIF(G24:K24,"&gt;0"),"")</f>
        <v>593.20000000000005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586</v>
      </c>
      <c r="X24" s="12">
        <v>591</v>
      </c>
      <c r="Y24" s="12">
        <v>590</v>
      </c>
      <c r="Z24" s="12">
        <v>594</v>
      </c>
      <c r="AA24" s="12" t="s">
        <v>12</v>
      </c>
      <c r="AB24" s="12" t="s">
        <v>12</v>
      </c>
      <c r="AC24" s="12">
        <v>593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595</v>
      </c>
      <c r="AN24" s="12">
        <v>589</v>
      </c>
      <c r="AO24" s="12" t="s">
        <v>12</v>
      </c>
      <c r="AP24" s="12" t="s">
        <v>12</v>
      </c>
      <c r="AQ24" s="12">
        <v>590</v>
      </c>
      <c r="AR24" s="12">
        <v>593</v>
      </c>
      <c r="AS24" s="12">
        <v>591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>IF(D25="","",(RIGHT(D25,LEN(D25)-SEARCH(" ",D25,1))))</f>
        <v>McGhin</v>
      </c>
      <c r="B25" t="str">
        <f>IF(D25="","",(LEFT(D25,SEARCH(" ",D25,1))))</f>
        <v xml:space="preserve">Molly </v>
      </c>
      <c r="C25" s="12">
        <v>26</v>
      </c>
      <c r="D25" t="s">
        <v>194</v>
      </c>
      <c r="E25">
        <f>IF(COUNT(N25:AX25)=0,"", COUNT(N25:AX25))</f>
        <v>3</v>
      </c>
      <c r="F25">
        <f>_xlfn.IFS(E25="","",E25=1,1,E25=2,2,E25=3,3,E25=4,4,E25=5,5,E25&gt;5,5)</f>
        <v>3</v>
      </c>
      <c r="G25">
        <f>IFERROR(LARGE((N25:AX25),1),"")</f>
        <v>586</v>
      </c>
      <c r="H25">
        <f>IFERROR(LARGE((N25:AX25),2),"")</f>
        <v>584</v>
      </c>
      <c r="I25">
        <f>IFERROR(LARGE((N25:AX25),3),"")</f>
        <v>579</v>
      </c>
      <c r="J25" t="str">
        <f>IFERROR(LARGE((N25:AX25),4),"")</f>
        <v/>
      </c>
      <c r="K25" t="str">
        <f>IFERROR(LARGE((N25:AX25),5),"")</f>
        <v/>
      </c>
      <c r="L25">
        <f>IFERROR(AVERAGEIF(G25:K25,"&gt;0"),"")</f>
        <v>583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584</v>
      </c>
      <c r="AR25" s="12">
        <v>586</v>
      </c>
      <c r="AS25" s="12">
        <v>579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>IF(D26="","",(RIGHT(D26,LEN(D26)-SEARCH(" ",D26,1))))</f>
        <v>Ossi</v>
      </c>
      <c r="B26" t="str">
        <f>IF(D26="","",(LEFT(D26,SEARCH(" ",D26,1))))</f>
        <v xml:space="preserve">Cecelia </v>
      </c>
      <c r="C26" s="12">
        <v>5</v>
      </c>
      <c r="D26" t="s">
        <v>123</v>
      </c>
      <c r="E26">
        <f>IF(COUNT(N26:AX26)=0,"", COUNT(N26:AX26))</f>
        <v>8</v>
      </c>
      <c r="F26">
        <f>_xlfn.IFS(E26="","",E26=1,1,E26=2,2,E26=3,3,E26=4,4,E26=5,5,E26&gt;5,5)</f>
        <v>5</v>
      </c>
      <c r="G26">
        <f>IFERROR(LARGE((N26:AX26),1),"")</f>
        <v>589</v>
      </c>
      <c r="H26">
        <f>IFERROR(LARGE((N26:AX26),2),"")</f>
        <v>588</v>
      </c>
      <c r="I26">
        <f>IFERROR(LARGE((N26:AX26),3),"")</f>
        <v>587</v>
      </c>
      <c r="J26">
        <f>IFERROR(LARGE((N26:AX26),4),"")</f>
        <v>587</v>
      </c>
      <c r="K26">
        <f>IFERROR(LARGE((N26:AX26),5),"")</f>
        <v>581</v>
      </c>
      <c r="L26" s="78">
        <f>IFERROR(AVERAGEIF(G26:K26,"&gt;0"),"")</f>
        <v>586.4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587</v>
      </c>
      <c r="Y26" s="12">
        <v>581</v>
      </c>
      <c r="Z26" s="12">
        <v>581</v>
      </c>
      <c r="AA26" s="12">
        <v>579</v>
      </c>
      <c r="AB26" s="12">
        <v>580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588</v>
      </c>
      <c r="AR26" s="12">
        <v>589</v>
      </c>
      <c r="AS26" s="12">
        <v>587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>IF(D27="","",(RIGHT(D27,LEN(D27)-SEARCH(" ",D27,1))))</f>
        <v>Probst</v>
      </c>
      <c r="B27" t="str">
        <f>IF(D27="","",(LEFT(D27,SEARCH(" ",D27,1))))</f>
        <v xml:space="preserve">Elizabeth </v>
      </c>
      <c r="C27" s="12">
        <v>9</v>
      </c>
      <c r="D27" t="s">
        <v>95</v>
      </c>
      <c r="E27">
        <f>IF(COUNT(N27:AX27)=0,"", COUNT(N27:AX27))</f>
        <v>8</v>
      </c>
      <c r="F27">
        <f>_xlfn.IFS(E27="","",E27=1,1,E27=2,2,E27=3,3,E27=4,4,E27=5,5,E27&gt;5,5)</f>
        <v>5</v>
      </c>
      <c r="G27">
        <f>IFERROR(LARGE((N27:AX27),1),"")</f>
        <v>590</v>
      </c>
      <c r="H27">
        <f>IFERROR(LARGE((N27:AX27),2),"")</f>
        <v>584</v>
      </c>
      <c r="I27">
        <f>IFERROR(LARGE((N27:AX27),3),"")</f>
        <v>583</v>
      </c>
      <c r="J27">
        <f>IFERROR(LARGE((N27:AX27),4),"")</f>
        <v>582</v>
      </c>
      <c r="K27">
        <f>IFERROR(LARGE((N27:AX27),5),"")</f>
        <v>581</v>
      </c>
      <c r="L27" s="78">
        <f>IFERROR(AVERAGEIF(G27:K27,"&gt;0"),"")</f>
        <v>584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>
        <v>584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>
        <v>583</v>
      </c>
      <c r="AG27" s="12">
        <v>578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557</v>
      </c>
      <c r="AP27" s="12">
        <v>548</v>
      </c>
      <c r="AQ27" s="12">
        <v>581</v>
      </c>
      <c r="AR27" s="12">
        <v>590</v>
      </c>
      <c r="AS27" s="12">
        <v>582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>IF(D28="","",(RIGHT(D28,LEN(D28)-SEARCH(" ",D28,1))))</f>
        <v>Schmeltzer</v>
      </c>
      <c r="B28" t="str">
        <f>IF(D28="","",(LEFT(D28,SEARCH(" ",D28,1))))</f>
        <v xml:space="preserve">Elizabeth </v>
      </c>
      <c r="C28" s="12">
        <v>12</v>
      </c>
      <c r="D28" t="s">
        <v>103</v>
      </c>
      <c r="E28">
        <f>IF(COUNT(N28:AX28)=0,"", COUNT(N28:AX28))</f>
        <v>6</v>
      </c>
      <c r="F28">
        <f>_xlfn.IFS(E28="","",E28=1,1,E28=2,2,E28=3,3,E28=4,4,E28=5,5,E28&gt;5,5)</f>
        <v>5</v>
      </c>
      <c r="G28">
        <f>IFERROR(LARGE((N28:AX28),1),"")</f>
        <v>585</v>
      </c>
      <c r="H28">
        <f>IFERROR(LARGE((N28:AX28),2),"")</f>
        <v>580</v>
      </c>
      <c r="I28">
        <f>IFERROR(LARGE((N28:AX28),3),"")</f>
        <v>575</v>
      </c>
      <c r="J28">
        <f>IFERROR(LARGE((N28:AX28),4),"")</f>
        <v>571</v>
      </c>
      <c r="K28">
        <f>IFERROR(LARGE((N28:AX28),5),"")</f>
        <v>568</v>
      </c>
      <c r="L28" s="78">
        <f>IFERROR(AVERAGEIF(G28:K28,"&gt;0"),"")</f>
        <v>575.79999999999995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>
        <v>585</v>
      </c>
      <c r="X28" s="12">
        <v>580</v>
      </c>
      <c r="Y28" s="12">
        <v>568</v>
      </c>
      <c r="Z28" s="12">
        <v>575</v>
      </c>
      <c r="AA28" s="12">
        <v>571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567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>IF(D29="","",(RIGHT(D29,LEN(D29)-SEARCH(" ",D29,1))))</f>
        <v>Seabrooke</v>
      </c>
      <c r="B29" t="str">
        <f>IF(D29="","",(LEFT(D29,SEARCH(" ",D29,1))))</f>
        <v xml:space="preserve">Carley </v>
      </c>
      <c r="C29" s="12">
        <v>14</v>
      </c>
      <c r="D29" t="s">
        <v>125</v>
      </c>
      <c r="E29">
        <f>IF(COUNT(N29:AX29)=0,"", COUNT(N29:AX29))</f>
        <v>12</v>
      </c>
      <c r="F29">
        <f>_xlfn.IFS(E29="","",E29=1,1,E29=2,2,E29=3,3,E29=4,4,E29=5,5,E29&gt;5,5)</f>
        <v>5</v>
      </c>
      <c r="G29">
        <f>IFERROR(LARGE((N29:AX29),1),"")</f>
        <v>585</v>
      </c>
      <c r="H29">
        <f>IFERROR(LARGE((N29:AX29),2),"")</f>
        <v>585</v>
      </c>
      <c r="I29">
        <f>IFERROR(LARGE((N29:AX29),3),"")</f>
        <v>583</v>
      </c>
      <c r="J29">
        <f>IFERROR(LARGE((N29:AX29),4),"")</f>
        <v>582</v>
      </c>
      <c r="K29">
        <f>IFERROR(LARGE((N29:AX29),5),"")</f>
        <v>581</v>
      </c>
      <c r="L29" s="78">
        <f>IFERROR(AVERAGEIF(G29:K29,"&gt;0"),"")</f>
        <v>583.20000000000005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585</v>
      </c>
      <c r="V29" s="12" t="s">
        <v>12</v>
      </c>
      <c r="W29" s="12" t="s">
        <v>12</v>
      </c>
      <c r="X29" s="12" t="s">
        <v>12</v>
      </c>
      <c r="Y29" s="12">
        <v>581</v>
      </c>
      <c r="Z29" s="12">
        <v>579</v>
      </c>
      <c r="AA29" s="12">
        <v>583</v>
      </c>
      <c r="AB29" s="12">
        <v>565</v>
      </c>
      <c r="AC29" s="12" t="s">
        <v>12</v>
      </c>
      <c r="AD29" s="12" t="s">
        <v>12</v>
      </c>
      <c r="AE29" s="12" t="s">
        <v>12</v>
      </c>
      <c r="AF29" s="12">
        <v>578</v>
      </c>
      <c r="AG29" s="12" t="s">
        <v>12</v>
      </c>
      <c r="AH29" s="12" t="s">
        <v>12</v>
      </c>
      <c r="AI29" s="12">
        <v>566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575</v>
      </c>
      <c r="AP29" s="12">
        <v>561</v>
      </c>
      <c r="AQ29" s="12">
        <v>582</v>
      </c>
      <c r="AR29" s="12">
        <v>585</v>
      </c>
      <c r="AS29" s="12">
        <v>580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>IF(D30="","",(RIGHT(D30,LEN(D30)-SEARCH(" ",D30,1))))</f>
        <v>Spencer</v>
      </c>
      <c r="B30" t="str">
        <f>IF(D30="","",(LEFT(D30,SEARCH(" ",D30,1))))</f>
        <v xml:space="preserve">Elijah </v>
      </c>
      <c r="C30" s="12">
        <v>18</v>
      </c>
      <c r="D30" t="s">
        <v>94</v>
      </c>
      <c r="E30">
        <f>IF(COUNT(N30:AX30)=0,"", COUNT(N30:AX30))</f>
        <v>8</v>
      </c>
      <c r="F30">
        <f>_xlfn.IFS(E30="","",E30=1,1,E30=2,2,E30=3,3,E30=4,4,E30=5,5,E30&gt;5,5)</f>
        <v>5</v>
      </c>
      <c r="G30">
        <f>IFERROR(LARGE((N30:AX30),1),"")</f>
        <v>580</v>
      </c>
      <c r="H30">
        <f>IFERROR(LARGE((N30:AX30),2),"")</f>
        <v>578</v>
      </c>
      <c r="I30">
        <f>IFERROR(LARGE((N30:AX30),3),"")</f>
        <v>576</v>
      </c>
      <c r="J30">
        <f>IFERROR(LARGE((N30:AX30),4),"")</f>
        <v>574</v>
      </c>
      <c r="K30">
        <f>IFERROR(LARGE((N30:AX30),5),"")</f>
        <v>572</v>
      </c>
      <c r="L30" s="78">
        <f>IFERROR(AVERAGEIF(G30:K30,"&gt;0"),"")</f>
        <v>576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576</v>
      </c>
      <c r="Z30" s="12">
        <v>572</v>
      </c>
      <c r="AA30" s="12">
        <v>574</v>
      </c>
      <c r="AB30" s="12">
        <v>567</v>
      </c>
      <c r="AC30" s="12" t="s">
        <v>12</v>
      </c>
      <c r="AD30" s="12" t="s">
        <v>12</v>
      </c>
      <c r="AE30" s="12" t="s">
        <v>12</v>
      </c>
      <c r="AF30" s="12">
        <v>578</v>
      </c>
      <c r="AG30" s="12">
        <v>580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572</v>
      </c>
      <c r="AP30" s="12">
        <v>570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>IF(D31="","",(RIGHT(D31,LEN(D31)-SEARCH(" ",D31,1))))</f>
        <v>Tucker</v>
      </c>
      <c r="B31" t="str">
        <f>IF(D31="","",(LEFT(D31,SEARCH(" ",D31,1))))</f>
        <v xml:space="preserve">Mary </v>
      </c>
      <c r="C31" s="12">
        <v>2</v>
      </c>
      <c r="D31" s="11" t="s">
        <v>85</v>
      </c>
      <c r="E31">
        <f>IF(COUNT(N31:AX31)=0,"", COUNT(N31:AX31))</f>
        <v>13</v>
      </c>
      <c r="F31">
        <f>_xlfn.IFS(E31="","",E31=1,1,E31=2,2,E31=3,3,E31=4,4,E31=5,5,E31&gt;5,5)</f>
        <v>5</v>
      </c>
      <c r="G31">
        <f>IFERROR(LARGE((N31:AX31),1),"")</f>
        <v>595</v>
      </c>
      <c r="H31">
        <f>IFERROR(LARGE((N31:AX31),2),"")</f>
        <v>592</v>
      </c>
      <c r="I31">
        <f>IFERROR(LARGE((N31:AX31),3),"")</f>
        <v>591</v>
      </c>
      <c r="J31">
        <f>IFERROR(LARGE((N31:AX31),4),"")</f>
        <v>590</v>
      </c>
      <c r="K31">
        <f>IFERROR(LARGE((N31:AX31),5),"")</f>
        <v>587</v>
      </c>
      <c r="L31" s="78">
        <f>IFERROR(AVERAGEIF(G31:K31,"&gt;0"),"")</f>
        <v>591</v>
      </c>
      <c r="N31" s="12" t="s">
        <v>12</v>
      </c>
      <c r="O31" s="12" t="s">
        <v>12</v>
      </c>
      <c r="P31" s="12">
        <v>559</v>
      </c>
      <c r="Q31" s="12">
        <v>583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583</v>
      </c>
      <c r="X31" s="12">
        <v>582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>
        <v>579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592</v>
      </c>
      <c r="AL31" s="12">
        <v>582</v>
      </c>
      <c r="AM31" s="12">
        <v>587</v>
      </c>
      <c r="AN31" s="12">
        <v>583</v>
      </c>
      <c r="AO31" s="12" t="s">
        <v>12</v>
      </c>
      <c r="AP31" s="12" t="s">
        <v>12</v>
      </c>
      <c r="AQ31" s="12">
        <v>595</v>
      </c>
      <c r="AR31" s="12">
        <v>591</v>
      </c>
      <c r="AS31" s="12">
        <v>590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>IF(D32="","",(RIGHT(D32,LEN(D32)-SEARCH(" ",D32,1))))</f>
        <v>Walrath</v>
      </c>
      <c r="B32" t="str">
        <f>IF(D32="","",(LEFT(D32,SEARCH(" ",D32,1))))</f>
        <v xml:space="preserve">Emme </v>
      </c>
      <c r="C32" s="12">
        <v>16</v>
      </c>
      <c r="D32" t="s">
        <v>89</v>
      </c>
      <c r="E32">
        <f>IF(COUNT(N32:AX32)=0,"", COUNT(N32:AX32))</f>
        <v>8</v>
      </c>
      <c r="F32">
        <f>_xlfn.IFS(E32="","",E32=1,1,E32=2,2,E32=3,3,E32=4,4,E32=5,5,E32&gt;5,5)</f>
        <v>5</v>
      </c>
      <c r="G32">
        <f>IFERROR(LARGE((N32:AX32),1),"")</f>
        <v>586</v>
      </c>
      <c r="H32">
        <f>IFERROR(LARGE((N32:AX32),2),"")</f>
        <v>585</v>
      </c>
      <c r="I32">
        <f>IFERROR(LARGE((N32:AX32),3),"")</f>
        <v>585</v>
      </c>
      <c r="J32">
        <f>IFERROR(LARGE((N32:AX32),4),"")</f>
        <v>584</v>
      </c>
      <c r="K32">
        <f>IFERROR(LARGE((N32:AX32),5),"")</f>
        <v>581</v>
      </c>
      <c r="L32" s="78">
        <f>IFERROR(AVERAGEIF(G32:K32,"&gt;0"),"")</f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581</v>
      </c>
      <c r="U32" s="12">
        <v>584</v>
      </c>
      <c r="V32" s="12" t="s">
        <v>12</v>
      </c>
      <c r="W32" s="12" t="s">
        <v>12</v>
      </c>
      <c r="X32" s="12" t="s">
        <v>12</v>
      </c>
      <c r="Y32" s="12">
        <v>580</v>
      </c>
      <c r="Z32" s="12">
        <v>577</v>
      </c>
      <c r="AA32" s="12">
        <v>586</v>
      </c>
      <c r="AB32" s="12">
        <v>572</v>
      </c>
      <c r="AC32" s="12" t="s">
        <v>12</v>
      </c>
      <c r="AD32" s="12" t="s">
        <v>12</v>
      </c>
      <c r="AE32" s="12" t="s">
        <v>12</v>
      </c>
      <c r="AF32" s="12">
        <v>585</v>
      </c>
      <c r="AG32" s="12">
        <v>585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>IF(D33="","",(RIGHT(D33,LEN(D33)-SEARCH(" ",D33,1))))</f>
        <v>Weisz</v>
      </c>
      <c r="B33" t="str">
        <f>IF(D33="","",(LEFT(D33,SEARCH(" ",D33,1))))</f>
        <v xml:space="preserve">Ali </v>
      </c>
      <c r="C33" s="12">
        <v>6</v>
      </c>
      <c r="D33" t="s">
        <v>86</v>
      </c>
      <c r="E33">
        <f>IF(COUNT(N33:AX33)=0,"", COUNT(N33:AX33))</f>
        <v>7</v>
      </c>
      <c r="F33">
        <f>_xlfn.IFS(E33="","",E33=1,1,E33=2,2,E33=3,3,E33=4,4,E33=5,5,E33&gt;5,5)</f>
        <v>5</v>
      </c>
      <c r="G33">
        <f>IFERROR(LARGE((N33:AX33),1),"")</f>
        <v>589</v>
      </c>
      <c r="H33">
        <f>IFERROR(LARGE((N33:AX33),2),"")</f>
        <v>589</v>
      </c>
      <c r="I33">
        <f>IFERROR(LARGE((N33:AX33),3),"")</f>
        <v>587</v>
      </c>
      <c r="J33">
        <f>IFERROR(LARGE((N33:AX33),4),"")</f>
        <v>586</v>
      </c>
      <c r="K33">
        <f>IFERROR(LARGE((N33:AX33),5),"")</f>
        <v>576</v>
      </c>
      <c r="L33" s="78">
        <f>IFERROR(AVERAGEIF(G33:K33,"&gt;0"),"")</f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589</v>
      </c>
      <c r="AB33" s="12">
        <v>573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>
        <v>572</v>
      </c>
      <c r="AN33" s="12">
        <v>576</v>
      </c>
      <c r="AO33" s="12" t="s">
        <v>12</v>
      </c>
      <c r="AP33" s="12" t="s">
        <v>12</v>
      </c>
      <c r="AQ33" s="12">
        <v>589</v>
      </c>
      <c r="AR33" s="12">
        <v>586</v>
      </c>
      <c r="AS33" s="12">
        <v>587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>IF(D34="","",(RIGHT(D34,LEN(D34)-SEARCH(" ",D34,1))))</f>
        <v>White</v>
      </c>
      <c r="B34" t="str">
        <f>IF(D34="","",(LEFT(D34,SEARCH(" ",D34,1))))</f>
        <v xml:space="preserve">Anne </v>
      </c>
      <c r="C34" s="12">
        <v>7</v>
      </c>
      <c r="D34" t="s">
        <v>124</v>
      </c>
      <c r="E34">
        <f>IF(COUNT(N34:AX34)=0,"", COUNT(N34:AX34))</f>
        <v>2</v>
      </c>
      <c r="F34">
        <f>_xlfn.IFS(E34="","",E34=1,1,E34=2,2,E34=3,3,E34=4,4,E34=5,5,E34&gt;5,5)</f>
        <v>2</v>
      </c>
      <c r="G34">
        <f>IFERROR(LARGE((N34:AX34),1),"")</f>
        <v>572</v>
      </c>
      <c r="H34">
        <f>IFERROR(LARGE((N34:AX34),2),"")</f>
        <v>570</v>
      </c>
      <c r="I34" t="str">
        <f>IFERROR(LARGE((N34:AX34),3),"")</f>
        <v/>
      </c>
      <c r="J34" t="str">
        <f>IFERROR(LARGE((N34:AX34),4),"")</f>
        <v/>
      </c>
      <c r="K34" t="str">
        <f>IFERROR(LARGE((N34:AX34),5),"")</f>
        <v/>
      </c>
      <c r="L34" s="78">
        <f>IFERROR(AVERAGEIF(G34:K34,"&gt;0"),"")</f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570</v>
      </c>
      <c r="Z34" s="12">
        <v>572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>IF(D35="","",(RIGHT(D35,LEN(D35)-SEARCH(" ",D35,1))))</f>
        <v>Zaun</v>
      </c>
      <c r="B35" t="str">
        <f>IF(D35="","",(LEFT(D35,SEARCH(" ",D35,1))))</f>
        <v xml:space="preserve">Katie </v>
      </c>
      <c r="C35" s="12">
        <v>3</v>
      </c>
      <c r="D35" s="11" t="s">
        <v>88</v>
      </c>
      <c r="E35">
        <f>IF(COUNT(N35:AX35)=0,"", COUNT(N35:AX35))</f>
        <v>11</v>
      </c>
      <c r="F35">
        <f>_xlfn.IFS(E35="","",E35=1,1,E35=2,2,E35=3,3,E35=4,4,E35=5,5,E35&gt;5,5)</f>
        <v>5</v>
      </c>
      <c r="G35">
        <f>IFERROR(LARGE((N35:AX35),1),"")</f>
        <v>595</v>
      </c>
      <c r="H35">
        <f>IFERROR(LARGE((N35:AX35),2),"")</f>
        <v>592</v>
      </c>
      <c r="I35">
        <f>IFERROR(LARGE((N35:AX35),3),"")</f>
        <v>589</v>
      </c>
      <c r="J35">
        <f>IFERROR(LARGE((N35:AX35),4),"")</f>
        <v>588</v>
      </c>
      <c r="K35">
        <f>IFERROR(LARGE((N35:AX35),5),"")</f>
        <v>588</v>
      </c>
      <c r="L35" s="78">
        <f>IFERROR(AVERAGEIF(G35:K35,"&gt;0"),"")</f>
        <v>590.4</v>
      </c>
      <c r="N35" s="12" t="s">
        <v>12</v>
      </c>
      <c r="O35" s="12" t="s">
        <v>12</v>
      </c>
      <c r="P35" s="12">
        <v>564</v>
      </c>
      <c r="Q35" s="12">
        <v>588</v>
      </c>
      <c r="R35" s="12">
        <v>585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588</v>
      </c>
      <c r="X35" s="12">
        <v>595</v>
      </c>
      <c r="Y35" s="12">
        <v>586</v>
      </c>
      <c r="Z35" s="12">
        <v>589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592</v>
      </c>
      <c r="AG35" s="12">
        <v>580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>
        <v>583</v>
      </c>
      <c r="AN35" s="12">
        <v>582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>IF(D36="","",(RIGHT(D36,LEN(D36)-SEARCH(" ",D36,1))))</f>
        <v>Zych</v>
      </c>
      <c r="B36" t="str">
        <f>IF(D36="","",(LEFT(D36,SEARCH(" ",D36,1))))</f>
        <v xml:space="preserve">Gabriella </v>
      </c>
      <c r="C36" s="12">
        <v>25</v>
      </c>
      <c r="D36" t="s">
        <v>193</v>
      </c>
      <c r="E36">
        <f>IF(COUNT(N36:AX36)=0,"", COUNT(N36:AX36))</f>
        <v>3</v>
      </c>
      <c r="F36">
        <f>_xlfn.IFS(E36="","",E36=1,1,E36=2,2,E36=3,3,E36=4,4,E36=5,5,E36&gt;5,5)</f>
        <v>3</v>
      </c>
      <c r="G36">
        <f>IFERROR(LARGE((N36:AX36),1),"")</f>
        <v>587</v>
      </c>
      <c r="H36">
        <f>IFERROR(LARGE((N36:AX36),2),"")</f>
        <v>585</v>
      </c>
      <c r="I36">
        <f>IFERROR(LARGE((N36:AX36),3),"")</f>
        <v>575</v>
      </c>
      <c r="J36" t="str">
        <f>IFERROR(LARGE((N36:AX36),4),"")</f>
        <v/>
      </c>
      <c r="K36" t="str">
        <f>IFERROR(LARGE((N36:AX36),5),"")</f>
        <v/>
      </c>
      <c r="L36">
        <f>IFERROR(AVERAGEIF(G36:K36,"&gt;0"),"")</f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>
        <v>585</v>
      </c>
      <c r="AR36" s="12">
        <v>587</v>
      </c>
      <c r="AS36" s="12">
        <v>575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>IF(D37="","",(RIGHT(D37,LEN(D37)-SEARCH(" ",D37,1))))</f>
        <v/>
      </c>
      <c r="B37" t="str">
        <f>IF(D37="","",(LEFT(D37,SEARCH(" ",D37,1))))</f>
        <v/>
      </c>
      <c r="C37" s="12">
        <v>27</v>
      </c>
      <c r="E37" t="str">
        <f>IF(COUNT(N37:AX37)=0,"", COUNT(N37:AX37))</f>
        <v/>
      </c>
      <c r="F37" t="str">
        <f>_xlfn.IFS(E37="","",E37=1,1,E37=2,2,E37=3,3,E37=4,4,E37=5,5,E37&gt;5,5)</f>
        <v/>
      </c>
      <c r="G37" t="str">
        <f>IFERROR(LARGE((N37:AX37),1),"")</f>
        <v/>
      </c>
      <c r="H37" t="str">
        <f>IFERROR(LARGE((N37:AX37),2),"")</f>
        <v/>
      </c>
      <c r="I37" t="str">
        <f>IFERROR(LARGE((N37:AX37),3),"")</f>
        <v/>
      </c>
      <c r="J37" t="str">
        <f>IFERROR(LARGE((N37:AX37),4),"")</f>
        <v/>
      </c>
      <c r="K37" t="str">
        <f>IFERROR(LARGE((N37:AX37),5),"")</f>
        <v/>
      </c>
      <c r="L37" t="str">
        <f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>IF(D38="","",(RIGHT(D38,LEN(D38)-SEARCH(" ",D38,1))))</f>
        <v/>
      </c>
      <c r="B38" t="str">
        <f>IF(D38="","",(LEFT(D38,SEARCH(" ",D38,1))))</f>
        <v/>
      </c>
      <c r="C38" s="12">
        <v>28</v>
      </c>
      <c r="E38" t="str">
        <f>IF(COUNT(N38:AX38)=0,"", COUNT(N38:AX38))</f>
        <v/>
      </c>
      <c r="F38" t="str">
        <f>_xlfn.IFS(E38="","",E38=1,1,E38=2,2,E38=3,3,E38=4,4,E38=5,5,E38&gt;5,5)</f>
        <v/>
      </c>
      <c r="G38" t="str">
        <f>IFERROR(LARGE((N38:AX38),1),"")</f>
        <v/>
      </c>
      <c r="H38" t="str">
        <f>IFERROR(LARGE((N38:AX38),2),"")</f>
        <v/>
      </c>
      <c r="I38" t="str">
        <f>IFERROR(LARGE((N38:AX38),3),"")</f>
        <v/>
      </c>
      <c r="J38" t="str">
        <f>IFERROR(LARGE((N38:AX38),4),"")</f>
        <v/>
      </c>
      <c r="K38" t="str">
        <f>IFERROR(LARGE((N38:AX38),5),"")</f>
        <v/>
      </c>
      <c r="L38" t="str">
        <f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>IF(D39="","",(RIGHT(D39,LEN(D39)-SEARCH(" ",D39,1))))</f>
        <v/>
      </c>
      <c r="B39" t="str">
        <f>IF(D39="","",(LEFT(D39,SEARCH(" ",D39,1))))</f>
        <v/>
      </c>
      <c r="C39" s="12">
        <v>29</v>
      </c>
      <c r="E39" t="str">
        <f>IF(COUNT(N39:AX39)=0,"", COUNT(N39:AX39))</f>
        <v/>
      </c>
      <c r="F39" t="str">
        <f>_xlfn.IFS(E39="","",E39=1,1,E39=2,2,E39=3,3,E39=4,4,E39=5,5,E39&gt;5,5)</f>
        <v/>
      </c>
      <c r="G39" t="str">
        <f>IFERROR(LARGE((N39:AX39),1),"")</f>
        <v/>
      </c>
      <c r="H39" t="str">
        <f>IFERROR(LARGE((N39:AX39),2),"")</f>
        <v/>
      </c>
      <c r="I39" t="str">
        <f>IFERROR(LARGE((N39:AX39),3),"")</f>
        <v/>
      </c>
      <c r="J39" t="str">
        <f>IFERROR(LARGE((N39:AX39),4),"")</f>
        <v/>
      </c>
      <c r="K39" t="str">
        <f>IFERROR(LARGE((N39:AX39),5),"")</f>
        <v/>
      </c>
      <c r="L39" t="str">
        <f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>IF(D40="","",(RIGHT(D40,LEN(D40)-SEARCH(" ",D40,1))))</f>
        <v/>
      </c>
      <c r="B40" t="str">
        <f>IF(D40="","",(LEFT(D40,SEARCH(" ",D40,1))))</f>
        <v/>
      </c>
      <c r="C40" s="12">
        <v>30</v>
      </c>
      <c r="E40" t="str">
        <f>IF(COUNT(N40:AX40)=0,"", COUNT(N40:AX40))</f>
        <v/>
      </c>
      <c r="F40" t="str">
        <f>_xlfn.IFS(E40="","",E40=1,1,E40=2,2,E40=3,3,E40=4,4,E40=5,5,E40&gt;5,5)</f>
        <v/>
      </c>
      <c r="G40" t="str">
        <f>IFERROR(LARGE((N40:AX40),1),"")</f>
        <v/>
      </c>
      <c r="H40" t="str">
        <f>IFERROR(LARGE((N40:AX40),2),"")</f>
        <v/>
      </c>
      <c r="I40" t="str">
        <f>IFERROR(LARGE((N40:AX40),3),"")</f>
        <v/>
      </c>
      <c r="J40" t="str">
        <f>IFERROR(LARGE((N40:AX40),4),"")</f>
        <v/>
      </c>
      <c r="K40" t="str">
        <f>IFERROR(LARGE((N40:AX40),5),"")</f>
        <v/>
      </c>
      <c r="L40" t="str">
        <f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>IF(D41="","",(RIGHT(D41,LEN(D41)-SEARCH(" ",D41,1))))</f>
        <v/>
      </c>
      <c r="B41" t="str">
        <f>IF(D41="","",(LEFT(D41,SEARCH(" ",D41,1))))</f>
        <v/>
      </c>
      <c r="C41" s="12">
        <v>31</v>
      </c>
      <c r="E41" t="str">
        <f>IF(COUNT(N41:AX41)=0,"", COUNT(N41:AX41))</f>
        <v/>
      </c>
      <c r="F41" t="str">
        <f>_xlfn.IFS(E41="","",E41=1,1,E41=2,2,E41=3,3,E41=4,4,E41=5,5,E41&gt;5,5)</f>
        <v/>
      </c>
      <c r="G41" t="str">
        <f>IFERROR(LARGE((N41:AX41),1),"")</f>
        <v/>
      </c>
      <c r="H41" t="str">
        <f>IFERROR(LARGE((N41:AX41),2),"")</f>
        <v/>
      </c>
      <c r="I41" t="str">
        <f>IFERROR(LARGE((N41:AX41),3),"")</f>
        <v/>
      </c>
      <c r="J41" t="str">
        <f>IFERROR(LARGE((N41:AX41),4),"")</f>
        <v/>
      </c>
      <c r="K41" t="str">
        <f>IFERROR(LARGE((N41:AX41),5),"")</f>
        <v/>
      </c>
      <c r="L41" t="str">
        <f>IFERROR(AVERAGEIF(G41:K41,"&gt;0"),"")</f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>IF(D42="","",(RIGHT(D42,LEN(D42)-SEARCH(" ",D42,1))))</f>
        <v/>
      </c>
      <c r="B42" t="str">
        <f>IF(D42="","",(LEFT(D42,SEARCH(" ",D42,1))))</f>
        <v/>
      </c>
      <c r="C42" s="12">
        <v>32</v>
      </c>
      <c r="E42" t="str">
        <f>IF(COUNT(N42:AX42)=0,"", COUNT(N42:AX42))</f>
        <v/>
      </c>
      <c r="F42" t="str">
        <f>_xlfn.IFS(E42="","",E42=1,1,E42=2,2,E42=3,3,E42=4,4,E42=5,5,E42&gt;5,5)</f>
        <v/>
      </c>
      <c r="G42" t="str">
        <f>IFERROR(LARGE((N42:AX42),1),"")</f>
        <v/>
      </c>
      <c r="H42" t="str">
        <f>IFERROR(LARGE((N42:AX42),2),"")</f>
        <v/>
      </c>
      <c r="I42" t="str">
        <f>IFERROR(LARGE((N42:AX42),3),"")</f>
        <v/>
      </c>
      <c r="J42" t="str">
        <f>IFERROR(LARGE((N42:AX42),4),"")</f>
        <v/>
      </c>
      <c r="K42" t="str">
        <f>IFERROR(LARGE((N42:AX42),5),"")</f>
        <v/>
      </c>
      <c r="L42" t="str">
        <f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>IF(D43="","",(RIGHT(D43,LEN(D43)-SEARCH(" ",D43,1))))</f>
        <v/>
      </c>
      <c r="B43" t="str">
        <f>IF(D43="","",(LEFT(D43,SEARCH(" ",D43,1))))</f>
        <v/>
      </c>
      <c r="C43" s="12">
        <v>33</v>
      </c>
      <c r="E43" t="str">
        <f>IF(COUNT(N43:AX43)=0,"", COUNT(N43:AX43))</f>
        <v/>
      </c>
      <c r="F43" t="str">
        <f>_xlfn.IFS(E43="","",E43=1,1,E43=2,2,E43=3,3,E43=4,4,E43=5,5,E43&gt;5,5)</f>
        <v/>
      </c>
      <c r="G43" t="str">
        <f>IFERROR(LARGE((N43:AX43),1),"")</f>
        <v/>
      </c>
      <c r="H43" t="str">
        <f>IFERROR(LARGE((N43:AX43),2),"")</f>
        <v/>
      </c>
      <c r="I43" t="str">
        <f>IFERROR(LARGE((N43:AX43),3),"")</f>
        <v/>
      </c>
      <c r="J43" t="str">
        <f>IFERROR(LARGE((N43:AX43),4),"")</f>
        <v/>
      </c>
      <c r="K43" t="str">
        <f>IFERROR(LARGE((N43:AX43),5),"")</f>
        <v/>
      </c>
      <c r="L43" t="str">
        <f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>IF(D44="","",(RIGHT(D44,LEN(D44)-SEARCH(" ",D44,1))))</f>
        <v/>
      </c>
      <c r="B44" t="str">
        <f>IF(D44="","",(LEFT(D44,SEARCH(" ",D44,1))))</f>
        <v/>
      </c>
      <c r="C44" s="12">
        <v>34</v>
      </c>
      <c r="E44" t="str">
        <f>IF(COUNT(N44:AX44)=0,"", COUNT(N44:AX44))</f>
        <v/>
      </c>
      <c r="F44" t="str">
        <f>_xlfn.IFS(E44="","",E44=1,1,E44=2,2,E44=3,3,E44=4,4,E44=5,5,E44&gt;5,5)</f>
        <v/>
      </c>
      <c r="G44" t="str">
        <f>IFERROR(LARGE((N44:AX44),1),"")</f>
        <v/>
      </c>
      <c r="H44" t="str">
        <f>IFERROR(LARGE((N44:AX44),2),"")</f>
        <v/>
      </c>
      <c r="I44" t="str">
        <f>IFERROR(LARGE((N44:AX44),3),"")</f>
        <v/>
      </c>
      <c r="J44" t="str">
        <f>IFERROR(LARGE((N44:AX44),4),"")</f>
        <v/>
      </c>
      <c r="K44" t="str">
        <f>IFERROR(LARGE((N44:AX44),5),"")</f>
        <v/>
      </c>
      <c r="L44" t="str">
        <f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>IF(D45="","",(RIGHT(D45,LEN(D45)-SEARCH(" ",D45,1))))</f>
        <v/>
      </c>
      <c r="B45" t="str">
        <f>IF(D45="","",(LEFT(D45,SEARCH(" ",D45,1))))</f>
        <v/>
      </c>
      <c r="C45" s="12">
        <v>35</v>
      </c>
      <c r="E45" t="str">
        <f>IF(COUNT(N45:AX45)=0,"", COUNT(N45:AX45))</f>
        <v/>
      </c>
      <c r="F45" t="str">
        <f>_xlfn.IFS(E45="","",E45=1,1,E45=2,2,E45=3,3,E45=4,4,E45=5,5,E45&gt;5,5)</f>
        <v/>
      </c>
      <c r="G45" t="str">
        <f>IFERROR(LARGE((N45:AX45),1),"")</f>
        <v/>
      </c>
      <c r="H45" t="str">
        <f>IFERROR(LARGE((N45:AX45),2),"")</f>
        <v/>
      </c>
      <c r="I45" t="str">
        <f>IFERROR(LARGE((N45:AX45),3),"")</f>
        <v/>
      </c>
      <c r="J45" t="str">
        <f>IFERROR(LARGE((N45:AX45),4),"")</f>
        <v/>
      </c>
      <c r="K45" t="str">
        <f>IFERROR(LARGE((N45:AX45),5),"")</f>
        <v/>
      </c>
      <c r="L45" t="str">
        <f>IFERROR(AVERAGEIF(G45:K45,"&gt;0"),"")</f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>IF(D46="","",(RIGHT(D46,LEN(D46)-SEARCH(" ",D46,1))))</f>
        <v/>
      </c>
      <c r="B46" t="str">
        <f>IF(D46="","",(LEFT(D46,SEARCH(" ",D46,1))))</f>
        <v/>
      </c>
      <c r="C46" s="12">
        <v>36</v>
      </c>
      <c r="E46" t="str">
        <f>IF(COUNT(N46:AX46)=0,"", COUNT(N46:AX46))</f>
        <v/>
      </c>
      <c r="F46" t="str">
        <f>_xlfn.IFS(E46="","",E46=1,1,E46=2,2,E46=3,3,E46=4,4,E46=5,5,E46&gt;5,5)</f>
        <v/>
      </c>
      <c r="G46" t="str">
        <f>IFERROR(LARGE((N46:AX46),1),"")</f>
        <v/>
      </c>
      <c r="H46" t="str">
        <f>IFERROR(LARGE((N46:AX46),2),"")</f>
        <v/>
      </c>
      <c r="I46" t="str">
        <f>IFERROR(LARGE((N46:AX46),3),"")</f>
        <v/>
      </c>
      <c r="J46" t="str">
        <f>IFERROR(LARGE((N46:AX46),4),"")</f>
        <v/>
      </c>
      <c r="K46" t="str">
        <f>IFERROR(LARGE((N46:AX46),5),"")</f>
        <v/>
      </c>
      <c r="L46" t="str">
        <f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>IF(D47="","",(RIGHT(D47,LEN(D47)-SEARCH(" ",D47,1))))</f>
        <v/>
      </c>
      <c r="B47" t="str">
        <f>IF(D47="","",(LEFT(D47,SEARCH(" ",D47,1))))</f>
        <v/>
      </c>
      <c r="C47" s="12">
        <v>37</v>
      </c>
      <c r="E47" t="str">
        <f>IF(COUNT(N47:AX47)=0,"", COUNT(N47:AX47))</f>
        <v/>
      </c>
      <c r="F47" t="str">
        <f>_xlfn.IFS(E47="","",E47=1,1,E47=2,2,E47=3,3,E47=4,4,E47=5,5,E47&gt;5,5)</f>
        <v/>
      </c>
      <c r="G47" t="str">
        <f>IFERROR(LARGE((N47:AX47),1),"")</f>
        <v/>
      </c>
      <c r="H47" t="str">
        <f>IFERROR(LARGE((N47:AX47),2),"")</f>
        <v/>
      </c>
      <c r="I47" t="str">
        <f>IFERROR(LARGE((N47:AX47),3),"")</f>
        <v/>
      </c>
      <c r="J47" t="str">
        <f>IFERROR(LARGE((N47:AX47),4),"")</f>
        <v/>
      </c>
      <c r="K47" t="str">
        <f>IFERROR(LARGE((N47:AX47),5),"")</f>
        <v/>
      </c>
      <c r="L47" t="str">
        <f>IFERROR(AVERAGEIF(G47:K47,"&gt;0"),"")</f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>IF(D48="","",(RIGHT(D48,LEN(D48)-SEARCH(" ",D48,1))))</f>
        <v/>
      </c>
      <c r="B48" t="str">
        <f>IF(D48="","",(LEFT(D48,SEARCH(" ",D48,1))))</f>
        <v/>
      </c>
      <c r="C48" s="12">
        <v>38</v>
      </c>
      <c r="E48" t="str">
        <f>IF(COUNT(N48:AX48)=0,"", COUNT(N48:AX48))</f>
        <v/>
      </c>
      <c r="F48" t="str">
        <f>_xlfn.IFS(E48="","",E48=1,1,E48=2,2,E48=3,3,E48=4,4,E48=5,5,E48&gt;5,5)</f>
        <v/>
      </c>
      <c r="G48" t="str">
        <f>IFERROR(LARGE((N48:AX48),1),"")</f>
        <v/>
      </c>
      <c r="H48" t="str">
        <f>IFERROR(LARGE((N48:AX48),2),"")</f>
        <v/>
      </c>
      <c r="I48" t="str">
        <f>IFERROR(LARGE((N48:AX48),3),"")</f>
        <v/>
      </c>
      <c r="J48" t="str">
        <f>IFERROR(LARGE((N48:AX48),4),"")</f>
        <v/>
      </c>
      <c r="K48" t="str">
        <f>IFERROR(LARGE((N48:AX48),5),"")</f>
        <v/>
      </c>
      <c r="L48" t="str">
        <f>IFERROR(AVERAGEIF(G48:K48,"&gt;0"),"")</f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>IF(D49="","",(RIGHT(D49,LEN(D49)-SEARCH(" ",D49,1))))</f>
        <v/>
      </c>
      <c r="B49" t="str">
        <f>IF(D49="","",(LEFT(D49,SEARCH(" ",D49,1))))</f>
        <v/>
      </c>
      <c r="C49" s="12">
        <v>39</v>
      </c>
      <c r="E49" t="str">
        <f>IF(COUNT(N49:AX49)=0,"", COUNT(N49:AX49))</f>
        <v/>
      </c>
      <c r="F49" t="str">
        <f>_xlfn.IFS(E49="","",E49=1,1,E49=2,2,E49=3,3,E49=4,4,E49=5,5,E49&gt;5,5)</f>
        <v/>
      </c>
      <c r="G49" t="str">
        <f>IFERROR(LARGE((N49:AX49),1),"")</f>
        <v/>
      </c>
      <c r="H49" t="str">
        <f>IFERROR(LARGE((N49:AX49),2),"")</f>
        <v/>
      </c>
      <c r="I49" t="str">
        <f>IFERROR(LARGE((N49:AX49),3),"")</f>
        <v/>
      </c>
      <c r="J49" t="str">
        <f>IFERROR(LARGE((N49:AX49),4),"")</f>
        <v/>
      </c>
      <c r="K49" t="str">
        <f>IFERROR(LARGE((N49:AX49),5),"")</f>
        <v/>
      </c>
      <c r="L49" t="str">
        <f>IFERROR(AVERAGEIF(G49:K49,"&gt;0"),"")</f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>IF(D50="","",(RIGHT(D50,LEN(D50)-SEARCH(" ",D50,1))))</f>
        <v/>
      </c>
      <c r="B50" t="str">
        <f>IF(D50="","",(LEFT(D50,SEARCH(" ",D50,1))))</f>
        <v/>
      </c>
      <c r="C50" s="12">
        <v>40</v>
      </c>
      <c r="E50" t="str">
        <f>IF(COUNT(N50:AX50)=0,"", COUNT(N50:AX50))</f>
        <v/>
      </c>
      <c r="F50" t="str">
        <f>_xlfn.IFS(E50="","",E50=1,1,E50=2,2,E50=3,3,E50=4,4,E50=5,5,E50&gt;5,5)</f>
        <v/>
      </c>
      <c r="G50" t="str">
        <f>IFERROR(LARGE((N50:AX50),1),"")</f>
        <v/>
      </c>
      <c r="H50" t="str">
        <f>IFERROR(LARGE((N50:AX50),2),"")</f>
        <v/>
      </c>
      <c r="I50" t="str">
        <f>IFERROR(LARGE((N50:AX50),3),"")</f>
        <v/>
      </c>
      <c r="J50" t="str">
        <f>IFERROR(LARGE((N50:AX50),4),"")</f>
        <v/>
      </c>
      <c r="K50" t="str">
        <f>IFERROR(LARGE((N50:AX50),5),"")</f>
        <v/>
      </c>
      <c r="L50" t="str">
        <f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>IF(D51="","",(RIGHT(D51,LEN(D51)-SEARCH(" ",D51,1))))</f>
        <v/>
      </c>
      <c r="B51" t="str">
        <f>IF(D51="","",(LEFT(D51,SEARCH(" ",D51,1))))</f>
        <v/>
      </c>
      <c r="C51" s="12">
        <v>41</v>
      </c>
      <c r="E51" t="str">
        <f>IF(COUNT(N51:AX51)=0,"", COUNT(N51:AX51))</f>
        <v/>
      </c>
      <c r="F51" t="str">
        <f>_xlfn.IFS(E51="","",E51=1,1,E51=2,2,E51=3,3,E51=4,4,E51=5,5,E51&gt;5,5)</f>
        <v/>
      </c>
      <c r="G51" t="str">
        <f>IFERROR(LARGE((N51:AX51),1),"")</f>
        <v/>
      </c>
      <c r="H51" t="str">
        <f>IFERROR(LARGE((N51:AX51),2),"")</f>
        <v/>
      </c>
      <c r="I51" t="str">
        <f>IFERROR(LARGE((N51:AX51),3),"")</f>
        <v/>
      </c>
      <c r="J51" t="str">
        <f>IFERROR(LARGE((N51:AX51),4),"")</f>
        <v/>
      </c>
      <c r="K51" t="str">
        <f>IFERROR(LARGE((N51:AX51),5),"")</f>
        <v/>
      </c>
      <c r="L51" t="str">
        <f>IFERROR(AVERAGEIF(G51:K51,"&gt;0"),"")</f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>IF(D52="","",(RIGHT(D52,LEN(D52)-SEARCH(" ",D52,1))))</f>
        <v/>
      </c>
      <c r="B52" t="str">
        <f>IF(D52="","",(LEFT(D52,SEARCH(" ",D52,1))))</f>
        <v/>
      </c>
      <c r="C52" s="12">
        <v>42</v>
      </c>
      <c r="E52" t="str">
        <f>IF(COUNT(N52:AX52)=0,"", COUNT(N52:AX52))</f>
        <v/>
      </c>
      <c r="F52" t="str">
        <f>_xlfn.IFS(E52="","",E52=1,1,E52=2,2,E52=3,3,E52=4,4,E52=5,5,E52&gt;5,5)</f>
        <v/>
      </c>
      <c r="G52" t="str">
        <f>IFERROR(LARGE((N52:AX52),1),"")</f>
        <v/>
      </c>
      <c r="H52" t="str">
        <f>IFERROR(LARGE((N52:AX52),2),"")</f>
        <v/>
      </c>
      <c r="I52" t="str">
        <f>IFERROR(LARGE((N52:AX52),3),"")</f>
        <v/>
      </c>
      <c r="J52" t="str">
        <f>IFERROR(LARGE((N52:AX52),4),"")</f>
        <v/>
      </c>
      <c r="K52" t="str">
        <f>IFERROR(LARGE((N52:AX52),5),"")</f>
        <v/>
      </c>
      <c r="L52" t="str">
        <f>IFERROR(AVERAGEIF(G52:K52,"&gt;0"),"")</f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>IF(D53="","",(RIGHT(D53,LEN(D53)-SEARCH(" ",D53,1))))</f>
        <v/>
      </c>
      <c r="B53" t="str">
        <f>IF(D53="","",(LEFT(D53,SEARCH(" ",D53,1))))</f>
        <v/>
      </c>
      <c r="C53" s="12">
        <v>43</v>
      </c>
      <c r="E53" t="str">
        <f>IF(COUNT(N53:AX53)=0,"", COUNT(N53:AX53))</f>
        <v/>
      </c>
      <c r="F53" t="str">
        <f>_xlfn.IFS(E53="","",E53=1,1,E53=2,2,E53=3,3,E53=4,4,E53=5,5,E53&gt;5,5)</f>
        <v/>
      </c>
      <c r="G53" t="str">
        <f>IFERROR(LARGE((N53:AX53),1),"")</f>
        <v/>
      </c>
      <c r="H53" t="str">
        <f>IFERROR(LARGE((N53:AX53),2),"")</f>
        <v/>
      </c>
      <c r="I53" t="str">
        <f>IFERROR(LARGE((N53:AX53),3),"")</f>
        <v/>
      </c>
      <c r="J53" t="str">
        <f>IFERROR(LARGE((N53:AX53),4),"")</f>
        <v/>
      </c>
      <c r="K53" t="str">
        <f>IFERROR(LARGE((N53:AX53),5),"")</f>
        <v/>
      </c>
      <c r="L53" t="str">
        <f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>IF(D54="","",(RIGHT(D54,LEN(D54)-SEARCH(" ",D54,1))))</f>
        <v/>
      </c>
      <c r="B54" t="str">
        <f>IF(D54="","",(LEFT(D54,SEARCH(" ",D54,1))))</f>
        <v/>
      </c>
      <c r="C54" s="12">
        <v>44</v>
      </c>
      <c r="E54" t="str">
        <f>IF(COUNT(N54:AX54)=0,"", COUNT(N54:AX54))</f>
        <v/>
      </c>
      <c r="F54" t="str">
        <f>_xlfn.IFS(E54="","",E54=1,1,E54=2,2,E54=3,3,E54=4,4,E54=5,5,E54&gt;5,5)</f>
        <v/>
      </c>
      <c r="G54" t="str">
        <f>IFERROR(LARGE((N54:AX54),1),"")</f>
        <v/>
      </c>
      <c r="H54" t="str">
        <f>IFERROR(LARGE((N54:AX54),2),"")</f>
        <v/>
      </c>
      <c r="I54" t="str">
        <f>IFERROR(LARGE((N54:AX54),3),"")</f>
        <v/>
      </c>
      <c r="J54" t="str">
        <f>IFERROR(LARGE((N54:AX54),4),"")</f>
        <v/>
      </c>
      <c r="K54" t="str">
        <f>IFERROR(LARGE((N54:AX54),5),"")</f>
        <v/>
      </c>
      <c r="L54" t="str">
        <f>IFERROR(AVERAGEIF(G54:K54,"&gt;0"),"")</f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>IF(D55="","",(RIGHT(D55,LEN(D55)-SEARCH(" ",D55,1))))</f>
        <v/>
      </c>
      <c r="B55" t="str">
        <f>IF(D55="","",(LEFT(D55,SEARCH(" ",D55,1))))</f>
        <v/>
      </c>
      <c r="C55" s="12">
        <v>45</v>
      </c>
      <c r="E55" t="str">
        <f>IF(COUNT(N55:AX55)=0,"", COUNT(N55:AX55))</f>
        <v/>
      </c>
      <c r="F55" t="str">
        <f>_xlfn.IFS(E55="","",E55=1,1,E55=2,2,E55=3,3,E55=4,4,E55=5,5,E55&gt;5,5)</f>
        <v/>
      </c>
      <c r="G55" t="str">
        <f>IFERROR(LARGE((N55:AX55),1),"")</f>
        <v/>
      </c>
      <c r="H55" t="str">
        <f>IFERROR(LARGE((N55:AX55),2),"")</f>
        <v/>
      </c>
      <c r="I55" t="str">
        <f>IFERROR(LARGE((N55:AX55),3),"")</f>
        <v/>
      </c>
      <c r="J55" t="str">
        <f>IFERROR(LARGE((N55:AX55),4),"")</f>
        <v/>
      </c>
      <c r="K55" t="str">
        <f>IFERROR(LARGE((N55:AX55),5),"")</f>
        <v/>
      </c>
      <c r="L55" t="str">
        <f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>IF(D56="","",(RIGHT(D56,LEN(D56)-SEARCH(" ",D56,1))))</f>
        <v/>
      </c>
      <c r="B56" t="str">
        <f>IF(D56="","",(LEFT(D56,SEARCH(" ",D56,1))))</f>
        <v/>
      </c>
      <c r="C56" s="12">
        <v>46</v>
      </c>
      <c r="E56" t="str">
        <f>IF(COUNT(N56:AX56)=0,"", COUNT(N56:AX56))</f>
        <v/>
      </c>
      <c r="F56" t="str">
        <f>_xlfn.IFS(E56="","",E56=1,1,E56=2,2,E56=3,3,E56=4,4,E56=5,5,E56&gt;5,5)</f>
        <v/>
      </c>
      <c r="G56" t="str">
        <f>IFERROR(LARGE((N56:AX56),1),"")</f>
        <v/>
      </c>
      <c r="H56" t="str">
        <f>IFERROR(LARGE((N56:AX56),2),"")</f>
        <v/>
      </c>
      <c r="I56" t="str">
        <f>IFERROR(LARGE((N56:AX56),3),"")</f>
        <v/>
      </c>
      <c r="J56" t="str">
        <f>IFERROR(LARGE((N56:AX56),4),"")</f>
        <v/>
      </c>
      <c r="K56" t="str">
        <f>IFERROR(LARGE((N56:AX56),5),"")</f>
        <v/>
      </c>
      <c r="L56" t="str">
        <f>IFERROR(AVERAGEIF(G56:K56,"&gt;0"),"")</f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>IF(D57="","",(RIGHT(D57,LEN(D57)-SEARCH(" ",D57,1))))</f>
        <v/>
      </c>
      <c r="B57" t="str">
        <f>IF(D57="","",(LEFT(D57,SEARCH(" ",D57,1))))</f>
        <v/>
      </c>
      <c r="C57" s="12">
        <v>47</v>
      </c>
      <c r="E57" t="str">
        <f>IF(COUNT(N57:AX57)=0,"", COUNT(N57:AX57))</f>
        <v/>
      </c>
      <c r="F57" t="str">
        <f>_xlfn.IFS(E57="","",E57=1,1,E57=2,2,E57=3,3,E57=4,4,E57=5,5,E57&gt;5,5)</f>
        <v/>
      </c>
      <c r="G57" t="str">
        <f>IFERROR(LARGE((N57:AX57),1),"")</f>
        <v/>
      </c>
      <c r="H57" t="str">
        <f>IFERROR(LARGE((N57:AX57),2),"")</f>
        <v/>
      </c>
      <c r="I57" t="str">
        <f>IFERROR(LARGE((N57:AX57),3),"")</f>
        <v/>
      </c>
      <c r="J57" t="str">
        <f>IFERROR(LARGE((N57:AX57),4),"")</f>
        <v/>
      </c>
      <c r="K57" t="str">
        <f>IFERROR(LARGE((N57:AX57),5),"")</f>
        <v/>
      </c>
      <c r="L57" t="str">
        <f>IFERROR(AVERAGEIF(G57:K57,"&gt;0"),"")</f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>IF(D58="","",(RIGHT(D58,LEN(D58)-SEARCH(" ",D58,1))))</f>
        <v/>
      </c>
      <c r="B58" t="str">
        <f>IF(D58="","",(LEFT(D58,SEARCH(" ",D58,1))))</f>
        <v/>
      </c>
      <c r="C58" s="12">
        <v>48</v>
      </c>
      <c r="E58" t="str">
        <f>IF(COUNT(N58:AX58)=0,"", COUNT(N58:AX58))</f>
        <v/>
      </c>
      <c r="F58" t="str">
        <f>_xlfn.IFS(E58="","",E58=1,1,E58=2,2,E58=3,3,E58=4,4,E58=5,5,E58&gt;5,5)</f>
        <v/>
      </c>
      <c r="G58" t="str">
        <f>IFERROR(LARGE((N58:AX58),1),"")</f>
        <v/>
      </c>
      <c r="H58" t="str">
        <f>IFERROR(LARGE((N58:AX58),2),"")</f>
        <v/>
      </c>
      <c r="I58" t="str">
        <f>IFERROR(LARGE((N58:AX58),3),"")</f>
        <v/>
      </c>
      <c r="J58" t="str">
        <f>IFERROR(LARGE((N58:AX58),4),"")</f>
        <v/>
      </c>
      <c r="K58" t="str">
        <f>IFERROR(LARGE((N58:AX58),5),"")</f>
        <v/>
      </c>
      <c r="L58" t="str">
        <f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>IF(D59="","",(RIGHT(D59,LEN(D59)-SEARCH(" ",D59,1))))</f>
        <v/>
      </c>
      <c r="B59" t="str">
        <f>IF(D59="","",(LEFT(D59,SEARCH(" ",D59,1))))</f>
        <v/>
      </c>
      <c r="C59" s="12">
        <v>49</v>
      </c>
      <c r="E59" t="str">
        <f>IF(COUNT(N59:AX59)=0,"", COUNT(N59:AX59))</f>
        <v/>
      </c>
      <c r="F59" t="str">
        <f>_xlfn.IFS(E59="","",E59=1,1,E59=2,2,E59=3,3,E59=4,4,E59=5,5,E59&gt;5,5)</f>
        <v/>
      </c>
      <c r="G59" t="str">
        <f>IFERROR(LARGE((N59:AX59),1),"")</f>
        <v/>
      </c>
      <c r="H59" t="str">
        <f>IFERROR(LARGE((N59:AX59),2),"")</f>
        <v/>
      </c>
      <c r="I59" t="str">
        <f>IFERROR(LARGE((N59:AX59),3),"")</f>
        <v/>
      </c>
      <c r="J59" t="str">
        <f>IFERROR(LARGE((N59:AX59),4),"")</f>
        <v/>
      </c>
      <c r="K59" t="str">
        <f>IFERROR(LARGE((N59:AX59),5),"")</f>
        <v/>
      </c>
      <c r="L59" t="str">
        <f>IFERROR(AVERAGEIF(G59:K59,"&gt;0"),"")</f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>IF(D60="","",(RIGHT(D60,LEN(D60)-SEARCH(" ",D60,1))))</f>
        <v/>
      </c>
      <c r="B60" t="str">
        <f>IF(D60="","",(LEFT(D60,SEARCH(" ",D60,1))))</f>
        <v/>
      </c>
      <c r="C60" s="12">
        <v>50</v>
      </c>
      <c r="E60" t="str">
        <f>IF(COUNT(N60:AX60)=0,"", COUNT(N60:AX60))</f>
        <v/>
      </c>
      <c r="F60" t="str">
        <f>_xlfn.IFS(E60="","",E60=1,1,E60=2,2,E60=3,3,E60=4,4,E60=5,5,E60&gt;5,5)</f>
        <v/>
      </c>
      <c r="G60" t="str">
        <f>IFERROR(LARGE((N60:AX60),1),"")</f>
        <v/>
      </c>
      <c r="H60" t="str">
        <f>IFERROR(LARGE((N60:AX60),2),"")</f>
        <v/>
      </c>
      <c r="I60" t="str">
        <f>IFERROR(LARGE((N60:AX60),3),"")</f>
        <v/>
      </c>
      <c r="J60" t="str">
        <f>IFERROR(LARGE((N60:AX60),4),"")</f>
        <v/>
      </c>
      <c r="K60" t="str">
        <f>IFERROR(LARGE((N60:AX60),5),"")</f>
        <v/>
      </c>
      <c r="L60" t="str">
        <f>IFERROR(AVERAGEIF(G60:K60,"&gt;0"),"")</f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>IF(D61="","",(RIGHT(D61,LEN(D61)-SEARCH(" ",D61,1))))</f>
        <v/>
      </c>
      <c r="B61" t="str">
        <f>IF(D61="","",(LEFT(D61,SEARCH(" ",D61,1))))</f>
        <v/>
      </c>
      <c r="C61" s="12">
        <v>51</v>
      </c>
      <c r="E61" t="str">
        <f>IF(COUNT(N61:AX61)=0,"", COUNT(N61:AX61))</f>
        <v/>
      </c>
      <c r="F61" t="str">
        <f>_xlfn.IFS(E61="","",E61=1,1,E61=2,2,E61=3,3,E61=4,4,E61=5,5,E61&gt;5,5)</f>
        <v/>
      </c>
      <c r="G61" t="str">
        <f>IFERROR(LARGE((N61:AX61),1),"")</f>
        <v/>
      </c>
      <c r="H61" t="str">
        <f>IFERROR(LARGE((N61:AX61),2),"")</f>
        <v/>
      </c>
      <c r="I61" t="str">
        <f>IFERROR(LARGE((N61:AX61),3),"")</f>
        <v/>
      </c>
      <c r="J61" t="str">
        <f>IFERROR(LARGE((N61:AX61),4),"")</f>
        <v/>
      </c>
      <c r="K61" t="str">
        <f>IFERROR(LARGE((N61:AX61),5),"")</f>
        <v/>
      </c>
      <c r="L61" t="str">
        <f>IFERROR(AVERAGEIF(G61:K61,"&gt;0"),"")</f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>IF(D62="","",(RIGHT(D62,LEN(D62)-SEARCH(" ",D62,1))))</f>
        <v/>
      </c>
      <c r="B62" t="str">
        <f>IF(D62="","",(LEFT(D62,SEARCH(" ",D62,1))))</f>
        <v/>
      </c>
      <c r="C62" s="12">
        <v>52</v>
      </c>
      <c r="E62" t="str">
        <f>IF(COUNT(N62:AX62)=0,"", COUNT(N62:AX62))</f>
        <v/>
      </c>
      <c r="F62" t="str">
        <f>_xlfn.IFS(E62="","",E62=1,1,E62=2,2,E62=3,3,E62=4,4,E62=5,5,E62&gt;5,5)</f>
        <v/>
      </c>
      <c r="G62" t="str">
        <f>IFERROR(LARGE((N62:AX62),1),"")</f>
        <v/>
      </c>
      <c r="H62" t="str">
        <f>IFERROR(LARGE((N62:AX62),2),"")</f>
        <v/>
      </c>
      <c r="I62" t="str">
        <f>IFERROR(LARGE((N62:AX62),3),"")</f>
        <v/>
      </c>
      <c r="J62" t="str">
        <f>IFERROR(LARGE((N62:AX62),4),"")</f>
        <v/>
      </c>
      <c r="K62" t="str">
        <f>IFERROR(LARGE((N62:AX62),5),"")</f>
        <v/>
      </c>
      <c r="L62" t="str">
        <f>IFERROR(AVERAGEIF(G62:K62,"&gt;0"),"")</f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>IF(D63="","",(RIGHT(D63,LEN(D63)-SEARCH(" ",D63,1))))</f>
        <v/>
      </c>
      <c r="B63" t="str">
        <f>IF(D63="","",(LEFT(D63,SEARCH(" ",D63,1))))</f>
        <v/>
      </c>
      <c r="C63" s="12">
        <v>53</v>
      </c>
      <c r="E63" t="str">
        <f>IF(COUNT(N63:AX63)=0,"", COUNT(N63:AX63))</f>
        <v/>
      </c>
      <c r="F63" t="str">
        <f>_xlfn.IFS(E63="","",E63=1,1,E63=2,2,E63=3,3,E63=4,4,E63=5,5,E63&gt;5,5)</f>
        <v/>
      </c>
      <c r="G63" t="str">
        <f>IFERROR(LARGE((N63:AX63),1),"")</f>
        <v/>
      </c>
      <c r="H63" t="str">
        <f>IFERROR(LARGE((N63:AX63),2),"")</f>
        <v/>
      </c>
      <c r="I63" t="str">
        <f>IFERROR(LARGE((N63:AX63),3),"")</f>
        <v/>
      </c>
      <c r="J63" t="str">
        <f>IFERROR(LARGE((N63:AX63),4),"")</f>
        <v/>
      </c>
      <c r="K63" t="str">
        <f>IFERROR(LARGE((N63:AX63),5),"")</f>
        <v/>
      </c>
      <c r="L63" t="str">
        <f>IFERROR(AVERAGEIF(G63:K63,"&gt;0"),"")</f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>IF(D64="","",(RIGHT(D64,LEN(D64)-SEARCH(" ",D64,1))))</f>
        <v/>
      </c>
      <c r="B64" t="str">
        <f>IF(D64="","",(LEFT(D64,SEARCH(" ",D64,1))))</f>
        <v/>
      </c>
      <c r="C64" s="12">
        <v>54</v>
      </c>
      <c r="E64" t="str">
        <f>IF(COUNT(N64:AX64)=0,"", COUNT(N64:AX64))</f>
        <v/>
      </c>
      <c r="F64" t="str">
        <f>_xlfn.IFS(E64="","",E64=1,1,E64=2,2,E64=3,3,E64=4,4,E64=5,5,E64&gt;5,5)</f>
        <v/>
      </c>
      <c r="G64" t="str">
        <f>IFERROR(LARGE((N64:AX64),1),"")</f>
        <v/>
      </c>
      <c r="H64" t="str">
        <f>IFERROR(LARGE((N64:AX64),2),"")</f>
        <v/>
      </c>
      <c r="I64" t="str">
        <f>IFERROR(LARGE((N64:AX64),3),"")</f>
        <v/>
      </c>
      <c r="J64" t="str">
        <f>IFERROR(LARGE((N64:AX64),4),"")</f>
        <v/>
      </c>
      <c r="K64" t="str">
        <f>IFERROR(LARGE((N64:AX64),5),"")</f>
        <v/>
      </c>
      <c r="L64" t="str">
        <f>IFERROR(AVERAGEIF(G64:K64,"&gt;0"),"")</f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>IF(D65="","",(RIGHT(D65,LEN(D65)-SEARCH(" ",D65,1))))</f>
        <v/>
      </c>
      <c r="B65" t="str">
        <f>IF(D65="","",(LEFT(D65,SEARCH(" ",D65,1))))</f>
        <v/>
      </c>
      <c r="C65" s="12">
        <v>55</v>
      </c>
      <c r="E65" t="str">
        <f>IF(COUNT(N65:AX65)=0,"", COUNT(N65:AX65))</f>
        <v/>
      </c>
      <c r="F65" t="str">
        <f>_xlfn.IFS(E65="","",E65=1,1,E65=2,2,E65=3,3,E65=4,4,E65=5,5,E65&gt;5,5)</f>
        <v/>
      </c>
      <c r="G65" t="str">
        <f>IFERROR(LARGE((N65:AX65),1),"")</f>
        <v/>
      </c>
      <c r="H65" t="str">
        <f>IFERROR(LARGE((N65:AX65),2),"")</f>
        <v/>
      </c>
      <c r="I65" t="str">
        <f>IFERROR(LARGE((N65:AX65),3),"")</f>
        <v/>
      </c>
      <c r="J65" t="str">
        <f>IFERROR(LARGE((N65:AX65),4),"")</f>
        <v/>
      </c>
      <c r="K65" t="str">
        <f>IFERROR(LARGE((N65:AX65),5),"")</f>
        <v/>
      </c>
      <c r="L65" t="str">
        <f>IFERROR(AVERAGEIF(G65:K65,"&gt;0"),"")</f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>IF(D66="","",(RIGHT(D66,LEN(D66)-SEARCH(" ",D66,1))))</f>
        <v/>
      </c>
      <c r="B66" t="str">
        <f>IF(D66="","",(LEFT(D66,SEARCH(" ",D66,1))))</f>
        <v/>
      </c>
      <c r="C66" s="12">
        <v>56</v>
      </c>
      <c r="E66" t="str">
        <f>IF(COUNT(N66:AX66)=0,"", COUNT(N66:AX66))</f>
        <v/>
      </c>
      <c r="F66" t="str">
        <f>_xlfn.IFS(E66="","",E66=1,1,E66=2,2,E66=3,3,E66=4,4,E66=5,5,E66&gt;5,5)</f>
        <v/>
      </c>
      <c r="G66" t="str">
        <f>IFERROR(LARGE((N66:AX66),1),"")</f>
        <v/>
      </c>
      <c r="H66" t="str">
        <f>IFERROR(LARGE((N66:AX66),2),"")</f>
        <v/>
      </c>
      <c r="I66" t="str">
        <f>IFERROR(LARGE((N66:AX66),3),"")</f>
        <v/>
      </c>
      <c r="J66" t="str">
        <f>IFERROR(LARGE((N66:AX66),4),"")</f>
        <v/>
      </c>
      <c r="K66" t="str">
        <f>IFERROR(LARGE((N66:AX66),5),"")</f>
        <v/>
      </c>
      <c r="L66" t="str">
        <f>IFERROR(AVERAGEIF(G66:K66,"&gt;0"),"")</f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>IF(D67="","",(RIGHT(D67,LEN(D67)-SEARCH(" ",D67,1))))</f>
        <v/>
      </c>
      <c r="B67" t="str">
        <f>IF(D67="","",(LEFT(D67,SEARCH(" ",D67,1))))</f>
        <v/>
      </c>
      <c r="C67" s="12">
        <v>57</v>
      </c>
      <c r="E67" t="str">
        <f>IF(COUNT(N67:AX67)=0,"", COUNT(N67:AX67))</f>
        <v/>
      </c>
      <c r="F67" t="str">
        <f>_xlfn.IFS(E67="","",E67=1,1,E67=2,2,E67=3,3,E67=4,4,E67=5,5,E67&gt;5,5)</f>
        <v/>
      </c>
      <c r="G67" t="str">
        <f>IFERROR(LARGE((N67:AX67),1),"")</f>
        <v/>
      </c>
      <c r="H67" t="str">
        <f>IFERROR(LARGE((N67:AX67),2),"")</f>
        <v/>
      </c>
      <c r="I67" t="str">
        <f>IFERROR(LARGE((N67:AX67),3),"")</f>
        <v/>
      </c>
      <c r="J67" t="str">
        <f>IFERROR(LARGE((N67:AX67),4),"")</f>
        <v/>
      </c>
      <c r="K67" t="str">
        <f>IFERROR(LARGE((N67:AX67),5),"")</f>
        <v/>
      </c>
      <c r="L67" t="str">
        <f>IFERROR(AVERAGEIF(G67:K67,"&gt;0"),"")</f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>IF(D68="","",(RIGHT(D68,LEN(D68)-SEARCH(" ",D68,1))))</f>
        <v/>
      </c>
      <c r="B68" t="str">
        <f>IF(D68="","",(LEFT(D68,SEARCH(" ",D68,1))))</f>
        <v/>
      </c>
      <c r="C68" s="12">
        <v>58</v>
      </c>
      <c r="E68" t="str">
        <f>IF(COUNT(N68:AX68)=0,"", COUNT(N68:AX68))</f>
        <v/>
      </c>
      <c r="F68" t="str">
        <f>_xlfn.IFS(E68="","",E68=1,1,E68=2,2,E68=3,3,E68=4,4,E68=5,5,E68&gt;5,5)</f>
        <v/>
      </c>
      <c r="G68" t="str">
        <f>IFERROR(LARGE((N68:AX68),1),"")</f>
        <v/>
      </c>
      <c r="H68" t="str">
        <f>IFERROR(LARGE((N68:AX68),2),"")</f>
        <v/>
      </c>
      <c r="I68" t="str">
        <f>IFERROR(LARGE((N68:AX68),3),"")</f>
        <v/>
      </c>
      <c r="J68" t="str">
        <f>IFERROR(LARGE((N68:AX68),4),"")</f>
        <v/>
      </c>
      <c r="K68" t="str">
        <f>IFERROR(LARGE((N68:AX68),5),"")</f>
        <v/>
      </c>
      <c r="L68" t="str">
        <f>IFERROR(AVERAGEIF(G68:K68,"&gt;0"),"")</f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>IF(D69="","",(RIGHT(D69,LEN(D69)-SEARCH(" ",D69,1))))</f>
        <v/>
      </c>
      <c r="B69" t="str">
        <f>IF(D69="","",(LEFT(D69,SEARCH(" ",D69,1))))</f>
        <v/>
      </c>
      <c r="C69" s="12">
        <v>59</v>
      </c>
      <c r="E69" t="str">
        <f>IF(COUNT(N69:AX69)=0,"", COUNT(N69:AX69))</f>
        <v/>
      </c>
      <c r="F69" t="str">
        <f>_xlfn.IFS(E69="","",E69=1,1,E69=2,2,E69=3,3,E69=4,4,E69=5,5,E69&gt;5,5)</f>
        <v/>
      </c>
      <c r="G69" t="str">
        <f>IFERROR(LARGE((N69:AX69),1),"")</f>
        <v/>
      </c>
      <c r="H69" t="str">
        <f>IFERROR(LARGE((N69:AX69),2),"")</f>
        <v/>
      </c>
      <c r="I69" t="str">
        <f>IFERROR(LARGE((N69:AX69),3),"")</f>
        <v/>
      </c>
      <c r="J69" t="str">
        <f>IFERROR(LARGE((N69:AX69),4),"")</f>
        <v/>
      </c>
      <c r="K69" t="str">
        <f>IFERROR(LARGE((N69:AX69),5),"")</f>
        <v/>
      </c>
      <c r="L69" t="str">
        <f>IFERROR(AVERAGEIF(G69:K69,"&gt;0"),"")</f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>IF(D70="","",(RIGHT(D70,LEN(D70)-SEARCH(" ",D70,1))))</f>
        <v/>
      </c>
      <c r="B70" t="str">
        <f>IF(D70="","",(LEFT(D70,SEARCH(" ",D70,1))))</f>
        <v/>
      </c>
      <c r="C70" s="12">
        <v>60</v>
      </c>
      <c r="E70" t="str">
        <f>IF(COUNT(N70:AX70)=0,"", COUNT(N70:AX70))</f>
        <v/>
      </c>
      <c r="F70" t="str">
        <f>_xlfn.IFS(E70="","",E70=1,1,E70=2,2,E70=3,3,E70=4,4,E70=5,5,E70&gt;5,5)</f>
        <v/>
      </c>
      <c r="G70" t="str">
        <f>IFERROR(LARGE((N70:AX70),1),"")</f>
        <v/>
      </c>
      <c r="H70" t="str">
        <f>IFERROR(LARGE((N70:AX70),2),"")</f>
        <v/>
      </c>
      <c r="I70" t="str">
        <f>IFERROR(LARGE((N70:AX70),3),"")</f>
        <v/>
      </c>
      <c r="J70" t="str">
        <f>IFERROR(LARGE((N70:AX70),4),"")</f>
        <v/>
      </c>
      <c r="K70" t="str">
        <f>IFERROR(LARGE((N70:AX70),5),"")</f>
        <v/>
      </c>
      <c r="L70" t="str">
        <f>IFERROR(AVERAGEIF(G70:K70,"&gt;0"),"")</f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</sheetData>
  <sortState xmlns:xlrd2="http://schemas.microsoft.com/office/spreadsheetml/2017/richdata2" ref="A14:AX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X70">
    <cfRule type="containsText" dxfId="48" priority="1" operator="containsText" text="Score">
      <formula>NOT(ISERROR(SEARCH("Score",N14)))</formula>
    </cfRule>
    <cfRule type="cellIs" dxfId="47" priority="2" operator="greaterThanOrEqual">
      <formula>$K14</formula>
    </cfRule>
    <cfRule type="cellIs" dxfId="46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topLeftCell="A26"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13,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145</v>
      </c>
      <c r="J11" s="17" t="s">
        <v>24</v>
      </c>
      <c r="K11" s="18"/>
      <c r="L11" s="26">
        <f>'Women''s Air Rifle Scores'!F5</f>
        <v>629</v>
      </c>
      <c r="M11" s="80" t="s">
        <v>145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145</v>
      </c>
      <c r="J12" s="19" t="s">
        <v>25</v>
      </c>
      <c r="K12" s="20"/>
      <c r="L12" s="27">
        <f>'Women''s Air Rifle Scores'!F6</f>
        <v>627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630.74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Scores'!D22="","",'Men''s Air Rifle Scores'!D22)</f>
        <v>Rylan Kissell</v>
      </c>
      <c r="E21" s="9">
        <f>'Men''s Air Rifle Scores'!F22</f>
        <v>5</v>
      </c>
      <c r="F21" s="65">
        <f>'Men''s Air Rifle Scores'!L22</f>
        <v>629.88</v>
      </c>
      <c r="G21" s="9"/>
      <c r="I21" s="12">
        <v>4</v>
      </c>
      <c r="J21" s="11" t="str">
        <f>IF('Women''s Air Rifle Scores'!D50="","",'Women''s Air Rifle Scores'!D50)</f>
        <v>Ali Weisz</v>
      </c>
      <c r="K21" s="11"/>
      <c r="L21" s="9">
        <f>'Women''s Air Rifle Scores'!F50</f>
        <v>5</v>
      </c>
      <c r="M21" s="65">
        <f>'Women''s Air Rifle Scores'!L50</f>
        <v>630.4</v>
      </c>
    </row>
    <row r="22" spans="2:13" x14ac:dyDescent="0.35">
      <c r="B22" s="12">
        <v>5</v>
      </c>
      <c r="C22" s="11" t="str">
        <f>IF('Men''s Air Rifle Scores'!D15="","",'Men''s Air Rifle Scores'!D15)</f>
        <v>Gavin Barnick</v>
      </c>
      <c r="E22" s="9">
        <f>'Men''s Air Rifle Scores'!F15</f>
        <v>5</v>
      </c>
      <c r="F22" s="65">
        <f>'Men''s Air Rifle Scores'!L15</f>
        <v>629.86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11" t="str">
        <f>IF('Men''s Air Rifle Scores'!D24="","",'Men''s Air Rifle Scores'!D24)</f>
        <v>Griffin Lake</v>
      </c>
      <c r="E23" s="9">
        <f>'Men''s Air Rifle Scores'!F24</f>
        <v>5</v>
      </c>
      <c r="F23" s="65">
        <f>'Men''s Air Rifle Scores'!L24</f>
        <v>628.9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630.11999999999989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628.58000000000015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628.1400000000001</v>
      </c>
      <c r="G25" s="9"/>
      <c r="I25" s="12">
        <v>8</v>
      </c>
      <c r="J25" s="11" t="str">
        <f>IF('Women''s Air Rifle Scores'!D45="","",'Women''s Air Rifle Scores'!D45)</f>
        <v>Elijah Spencer</v>
      </c>
      <c r="K25" s="11"/>
      <c r="L25" s="9">
        <f>'Women''s Air Rifle Scores'!F45</f>
        <v>5</v>
      </c>
      <c r="M25" s="65">
        <f>'Women''s Air Rifle Scores'!L45</f>
        <v>626.76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626.70000000000005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Scores'!D49="","",'Women''s Air Rifle Scores'!D49)</f>
        <v>Emme Walrath</v>
      </c>
      <c r="K30" s="11"/>
      <c r="L30" s="9">
        <f>'Women''s Air Rifle Scores'!F49</f>
        <v>5</v>
      </c>
      <c r="M30" s="65">
        <f>'Women''s Air Rifle Scores'!L49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Scores'!D40="","",'Women''s Air Rifle Scores'!D40)</f>
        <v>Elizabeth Probst</v>
      </c>
      <c r="K31" s="11"/>
      <c r="L31" s="9">
        <f>'Women''s Air Rifle Scores'!F40</f>
        <v>5</v>
      </c>
      <c r="M31" s="65">
        <f>'Women''s Air Rifle Scores'!L40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Scores'!D27="","",'Women''s Air Rifle Scores'!D27)</f>
        <v>Gracie Dinh</v>
      </c>
      <c r="K33" s="11"/>
      <c r="L33" s="9">
        <f>'Women''s Air Rifle Scores'!F27</f>
        <v>5</v>
      </c>
      <c r="M33" s="65">
        <f>'Women''s Air Rifle Scores'!L27</f>
        <v>624.06000000000006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623.78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Scores'!D54="","",'Women''s Air Rifle Scores'!D54)</f>
        <v>Gabriela Zych</v>
      </c>
      <c r="K35" s="11"/>
      <c r="L35" s="9">
        <f>'Women''s Air Rifle Scores'!F54</f>
        <v>5</v>
      </c>
      <c r="M35" s="65">
        <f>'Women''s Air Rifle Scores'!L54</f>
        <v>623.66000000000008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Scores'!D19="","",'Women''s Air Rifle Scores'!D19)</f>
        <v>Addy Burrow</v>
      </c>
      <c r="K36" s="11"/>
      <c r="L36" s="9">
        <f>'Women''s Air Rifle Scores'!F19</f>
        <v>5</v>
      </c>
      <c r="M36" s="65">
        <f>'Women''s Air Rifle Scores'!L19</f>
        <v>623.37999999999988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Scores'!D18="","",'Women''s Air Rifle Scores'!D18)</f>
        <v>Elisa Boozer</v>
      </c>
      <c r="K37" s="11"/>
      <c r="L37" s="9">
        <f>'Women''s Air Rifle Scores'!F18</f>
        <v>5</v>
      </c>
      <c r="M37" s="65">
        <f>'Women''s Air Rifle Scores'!L18</f>
        <v>622.16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Scores'!D38="","",'Women''s Air Rifle Scores'!D38)</f>
        <v>Rylie Passmore</v>
      </c>
      <c r="K38" s="11"/>
      <c r="L38" s="9">
        <f>'Women''s Air Rifle Scores'!F38</f>
        <v>5</v>
      </c>
      <c r="M38" s="65">
        <f>'Women''s Air Rifle Scores'!L38</f>
        <v>621.32000000000005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Scores'!D37="","",'Women''s Air Rifle Scores'!D37)</f>
        <v>Maggie Palfrie</v>
      </c>
      <c r="K39" s="11"/>
      <c r="L39" s="9">
        <f>'Women''s Air Rifle Scores'!F37</f>
        <v>5</v>
      </c>
      <c r="M39" s="65">
        <f>'Women''s Air Rifle Scores'!L37</f>
        <v>620.5200000000001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Scores'!D34="","",'Women''s Air Rifle Scores'!D34)</f>
        <v>Victoria Leppert</v>
      </c>
      <c r="K42" s="11"/>
      <c r="L42" s="9">
        <f>'Women''s Air Rifle Scores'!F34</f>
        <v>1</v>
      </c>
      <c r="M42" s="65">
        <f>'Women''s Air Rifle Scores'!L34</f>
        <v>628.79999999999995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Scores'!D41="","",'Women''s Air Rifle Scores'!D41)</f>
        <v>Emma Rhode</v>
      </c>
      <c r="K43" s="11"/>
      <c r="L43" s="9">
        <f>'Women''s Air Rifle Scores'!F41</f>
        <v>2</v>
      </c>
      <c r="M43" s="65">
        <f>'Women''s Air Rifle Scores'!L41</f>
        <v>628.65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Scores'!D48="","",'Women''s Air Rifle Scores'!D48)</f>
        <v>Carlee Valenta</v>
      </c>
      <c r="K44" s="11"/>
      <c r="L44" s="9">
        <f>'Women''s Air Rifle Scores'!F48</f>
        <v>3</v>
      </c>
      <c r="M44" s="65">
        <f>'Women''s Air Rifle Scores'!L48</f>
        <v>627.4666666666667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Scores'!D30="","",'Women''s Air Rifle Scores'!D30)</f>
        <v>Lauren Hurley</v>
      </c>
      <c r="K45" s="11"/>
      <c r="L45" s="9">
        <f>'Women''s Air Rifle Scores'!F30</f>
        <v>1</v>
      </c>
      <c r="M45" s="65">
        <f>'Women''s Air Rifle Scores'!L30</f>
        <v>627.4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Scores'!D39="","",'Women''s Air Rifle Scores'!D39)</f>
        <v>Natalie Perrin</v>
      </c>
      <c r="K46" s="11"/>
      <c r="L46" s="9">
        <f>'Women''s Air Rifle Scores'!F39</f>
        <v>1</v>
      </c>
      <c r="M46" s="65">
        <f>'Women''s Air Rifle Scores'!L39</f>
        <v>626.5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Scores'!D20="","",'Women''s Air Rifle Scores'!D20)</f>
        <v>Bremen Butler</v>
      </c>
      <c r="K47" s="11"/>
      <c r="L47" s="9">
        <f>'Women''s Air Rifle Scores'!F20</f>
        <v>4</v>
      </c>
      <c r="M47" s="65">
        <f>'Women''s Air Rifle Scores'!L20</f>
        <v>625.85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Scores'!D51="","",'Women''s Air Rifle Scores'!D51)</f>
        <v>Anne White</v>
      </c>
      <c r="K48" s="11"/>
      <c r="L48" s="9">
        <f>'Women''s Air Rifle Scores'!F51</f>
        <v>2</v>
      </c>
      <c r="M48" s="65">
        <f>'Women''s Air Rifle Scores'!L51</f>
        <v>625.79999999999995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Scores'!D25="","",'Women''s Air Rifle Scores'!D25)</f>
        <v>Danjela DeJesus</v>
      </c>
      <c r="K49" s="11"/>
      <c r="L49" s="9">
        <f>'Women''s Air Rifle Scores'!F25</f>
        <v>1</v>
      </c>
      <c r="M49" s="65">
        <f>'Women''s Air Rifle Scores'!L25</f>
        <v>625.5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Scores'!D14="","",'Women''s Air Rifle Scores'!D14)</f>
        <v>Gabrielle Ayers</v>
      </c>
      <c r="K50" s="11"/>
      <c r="L50" s="9">
        <f>'Women''s Air Rifle Scores'!F14</f>
        <v>1</v>
      </c>
      <c r="M50" s="65">
        <f>'Women''s Air Rifle Scores'!L14</f>
        <v>625.20000000000005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Scores'!D22="","",'Women''s Air Rifle Scores'!D22)</f>
        <v>Rachael Charles</v>
      </c>
      <c r="K51" s="11"/>
      <c r="L51" s="9">
        <f>'Women''s Air Rifle Scores'!F22</f>
        <v>3</v>
      </c>
      <c r="M51" s="65">
        <f>'Women''s Air Rifle Scores'!L22</f>
        <v>624.76666666666665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Scores'!D52="","",'Women''s Air Rifle Scores'!D52)</f>
        <v>Lily Wytko</v>
      </c>
      <c r="K52" s="11"/>
      <c r="L52" s="9">
        <f>'Women''s Air Rifle Scores'!F52</f>
        <v>4</v>
      </c>
      <c r="M52" s="65">
        <f>'Women''s Air Rifle Scores'!L52</f>
        <v>623.67499999999995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Scores'!D24="","",'Women''s Air Rifle Scores'!D24)</f>
        <v>Kelsey Dardas</v>
      </c>
      <c r="K53" s="11"/>
      <c r="L53" s="9">
        <f>'Women''s Air Rifle Scores'!F24</f>
        <v>3</v>
      </c>
      <c r="M53" s="65">
        <f>'Women''s Air Rifle Scores'!L24</f>
        <v>623.16666666666663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Scores'!D46="","",'Women''s Air Rifle Scores'!D46)</f>
        <v>Katlyn Sullivan</v>
      </c>
      <c r="K54" s="11"/>
      <c r="L54" s="9">
        <f>'Women''s Air Rifle Scores'!F46</f>
        <v>2</v>
      </c>
      <c r="M54" s="65">
        <f>'Women''s Air Rifle Scores'!L46</f>
        <v>622.9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Scores'!D26="","",'Women''s Air Rifle Scores'!D26)</f>
        <v>Regan Diamond</v>
      </c>
      <c r="K55" s="11"/>
      <c r="L55" s="9">
        <f>'Women''s Air Rifle Scores'!F26</f>
        <v>4</v>
      </c>
      <c r="M55" s="65">
        <f>'Women''s Air Rifle Scores'!L26</f>
        <v>621.79999999999995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Scores'!D36="","",'Women''s Air Rifle Scores'!D36)</f>
        <v>Caroline Martin</v>
      </c>
      <c r="K56" s="11"/>
      <c r="L56" s="9">
        <f>'Women''s Air Rifle Scores'!F36</f>
        <v>4</v>
      </c>
      <c r="M56" s="65">
        <f>'Women''s Air Rifle Scores'!L36</f>
        <v>621.65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21:N22">
    <sortCondition ref="N21:N2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5" priority="6" stopIfTrue="1">
      <formula>$F18=""</formula>
    </cfRule>
    <cfRule type="expression" dxfId="44" priority="7" stopIfTrue="1">
      <formula>$E18&lt;5</formula>
    </cfRule>
    <cfRule type="expression" dxfId="43" priority="8" stopIfTrue="1">
      <formula>$F18&lt;$E$12</formula>
    </cfRule>
    <cfRule type="expression" dxfId="42" priority="9" stopIfTrue="1">
      <formula>AND($B18&lt;=5,$F18&gt;=$E$11)</formula>
    </cfRule>
    <cfRule type="expression" dxfId="41" priority="10">
      <formula>AND($F18&gt;=$E$12,$F18&lt;$E$11)</formula>
    </cfRule>
  </conditionalFormatting>
  <conditionalFormatting sqref="J18:M82">
    <cfRule type="expression" dxfId="40" priority="510" stopIfTrue="1">
      <formula>$M18=""</formula>
    </cfRule>
    <cfRule type="expression" dxfId="39" priority="511" stopIfTrue="1">
      <formula>$L18&lt;5</formula>
    </cfRule>
    <cfRule type="expression" dxfId="38" priority="512" stopIfTrue="1">
      <formula>$M18&lt;$L$12</formula>
    </cfRule>
    <cfRule type="expression" dxfId="37" priority="513" stopIfTrue="1">
      <formula>AND($I18&lt;=5,$M18&gt;=$L$11)</formula>
    </cfRule>
    <cfRule type="expression" dxfId="36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13,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145</v>
      </c>
      <c r="J11" s="17" t="s">
        <v>24</v>
      </c>
      <c r="K11" s="18"/>
      <c r="L11" s="53">
        <f>'Women''s Smallbore Scores'!F5</f>
        <v>589</v>
      </c>
      <c r="M11" s="80" t="s">
        <v>145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145</v>
      </c>
      <c r="J12" s="19" t="s">
        <v>25</v>
      </c>
      <c r="K12" s="20"/>
      <c r="L12" s="54">
        <f>'Women''s Smallbore Scores'!F6</f>
        <v>586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591.79999999999995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Scores'!D20="","",'Men''s Smallbore Scores'!D20)</f>
        <v>Jared Eddy</v>
      </c>
      <c r="D19" s="11"/>
      <c r="E19" s="9">
        <f>'Men''s Smallbore Scores'!F20</f>
        <v>5</v>
      </c>
      <c r="F19" s="65">
        <f>'Men''s Smallbore Scores'!L20</f>
        <v>591.79999999999995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591.20000000000005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590.4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589.20000000000005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588.79999999999995</v>
      </c>
      <c r="G22" s="9"/>
      <c r="I22" s="12">
        <v>5</v>
      </c>
      <c r="J22" s="11" t="str">
        <f>IF('Women''s Smallbore Scores'!D16="","",'Women''s Smallbore Scores'!D16)</f>
        <v>Ashlyn Blake</v>
      </c>
      <c r="K22" s="11"/>
      <c r="L22" s="9">
        <f>'Women''s Smallbore Scores'!F16</f>
        <v>5</v>
      </c>
      <c r="M22" s="65">
        <f>'Women''s Smallbore Scores'!L16</f>
        <v>585.4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588.20000000000005</v>
      </c>
      <c r="I23" s="12">
        <v>6</v>
      </c>
      <c r="J23" s="11" t="str">
        <f>IF('Women''s Smallbore Scores'!D33="","",'Women''s Smallbore Scores'!D33)</f>
        <v>Ali Weisz</v>
      </c>
      <c r="K23" s="11"/>
      <c r="L23" s="9">
        <f>'Women''s Smallbore Scores'!F33</f>
        <v>5</v>
      </c>
      <c r="M23" s="65">
        <f>'Women''s Smallbore Scores'!L33</f>
        <v>585.4</v>
      </c>
    </row>
    <row r="24" spans="2:13" x14ac:dyDescent="0.35">
      <c r="B24" s="12">
        <v>7</v>
      </c>
      <c r="C24" s="11" t="str">
        <f>IF('Men''s Smallbore Scores'!D24="","",'Men''s Smallbore Scores'!D24)</f>
        <v>Griffin Lake</v>
      </c>
      <c r="D24" s="11"/>
      <c r="E24" s="9">
        <f>'Men''s Smallbore Scores'!F24</f>
        <v>5</v>
      </c>
      <c r="F24" s="65">
        <f>'Men''s Smallbore Scores'!L24</f>
        <v>587.6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Scores'!D19="","",'Men''s Smallbore Scores'!D19)</f>
        <v>Jared Desrosiers</v>
      </c>
      <c r="D25" s="11"/>
      <c r="E25" s="9">
        <f>'Men''s Smallbore Scores'!F19</f>
        <v>5</v>
      </c>
      <c r="F25" s="65">
        <f>'Men''s Smallbore Scores'!L19</f>
        <v>585.4</v>
      </c>
      <c r="I25" s="12">
        <v>8</v>
      </c>
      <c r="J25" s="11" t="str">
        <f>IF('Women''s Smallbore Scores'!D27="","",'Women''s Smallbore Scores'!D27)</f>
        <v>Elizabeth Probst</v>
      </c>
      <c r="K25" s="11"/>
      <c r="L25" s="9">
        <f>'Women''s Smallbore Scores'!F27</f>
        <v>5</v>
      </c>
      <c r="M25" s="65">
        <f>'Women''s Smallbore Scores'!L27</f>
        <v>584</v>
      </c>
    </row>
    <row r="26" spans="2:13" x14ac:dyDescent="0.35">
      <c r="B26" s="12">
        <v>9</v>
      </c>
      <c r="C26" s="11" t="str">
        <f>IF('Men''s Smallbore Scores'!D22="","",'Men''s Smallbore Scores'!D22)</f>
        <v>Rylan Kissell</v>
      </c>
      <c r="D26" s="11"/>
      <c r="E26" s="9">
        <f>'Men''s Smallbore Scores'!F22</f>
        <v>5</v>
      </c>
      <c r="F26" s="65">
        <f>'Men''s Smallbore Scores'!L22</f>
        <v>584.79999999999995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583.20000000000005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584.4</v>
      </c>
      <c r="I27" s="12">
        <v>10</v>
      </c>
      <c r="J27" s="11" t="str">
        <f>IF('Women''s Smallbore Scores'!D30="","",'Women''s Smallbore Scores'!D30)</f>
        <v>Elijah Spencer</v>
      </c>
      <c r="K27" s="11"/>
      <c r="L27" s="9">
        <f>'Women''s Smallbore Scores'!F30</f>
        <v>5</v>
      </c>
      <c r="M27" s="65">
        <f>'Women''s Smallbore Scores'!L30</f>
        <v>576</v>
      </c>
    </row>
    <row r="28" spans="2:13" x14ac:dyDescent="0.35">
      <c r="B28" s="12">
        <v>11</v>
      </c>
      <c r="C28" s="11" t="str">
        <f>IF('Men''s Smallbore Scores'!D33="","",'Men''s Smallbore Scores'!D33)</f>
        <v>Jacob Wisman</v>
      </c>
      <c r="D28" s="11"/>
      <c r="E28" s="9">
        <f>'Men''s Smallbore Scores'!F33</f>
        <v>5</v>
      </c>
      <c r="F28" s="65">
        <f>'Men''s Smallbore Scores'!L33</f>
        <v>584</v>
      </c>
      <c r="I28" s="12">
        <v>11</v>
      </c>
      <c r="J28" s="11" t="str">
        <f>IF('Women''s Smallbore Scores'!D28="","",'Women''s Smallbore Scores'!D28)</f>
        <v>Elizabeth Schmeltzer</v>
      </c>
      <c r="K28" s="11"/>
      <c r="L28" s="9">
        <f>'Women''s Smallbore Scores'!F28</f>
        <v>5</v>
      </c>
      <c r="M28" s="65">
        <f>'Women''s Smallbore Scores'!L28</f>
        <v>575.79999999999995</v>
      </c>
    </row>
    <row r="29" spans="2:13" x14ac:dyDescent="0.35">
      <c r="B29" s="12">
        <v>12</v>
      </c>
      <c r="C29" s="11" t="str">
        <f>IF('Men''s Smallbore Scores'!D32="","",'Men''s Smallbore Scores'!D32)</f>
        <v>Tyler Wee</v>
      </c>
      <c r="D29" s="11"/>
      <c r="E29" s="9">
        <f>'Men''s Smallbore Scores'!F32</f>
        <v>5</v>
      </c>
      <c r="F29" s="65">
        <f>'Men''s Smallbore Scores'!L32</f>
        <v>583.20000000000005</v>
      </c>
      <c r="I29" s="12">
        <v>12</v>
      </c>
      <c r="J29" s="11" t="str">
        <f>IF('Women''s Smallbore Scores'!D20="","",'Women''s Smallbore Scores'!D20)</f>
        <v>Danjela De Jesus</v>
      </c>
      <c r="K29" s="11"/>
      <c r="L29" s="9">
        <f>'Women''s Smallbore Scores'!F20</f>
        <v>5</v>
      </c>
      <c r="M29" s="65">
        <f>'Women''s Smallbore Scores'!L20</f>
        <v>570.6</v>
      </c>
    </row>
    <row r="30" spans="2:13" x14ac:dyDescent="0.35">
      <c r="B30" s="12">
        <v>13</v>
      </c>
      <c r="C30" s="11" t="str">
        <f>IF('Men''s Smallbore Scores'!D26="","",'Men''s Smallbore Scores'!D26)</f>
        <v>Jack Ogoreuc</v>
      </c>
      <c r="D30" s="11"/>
      <c r="E30" s="9">
        <f>'Men''s Smallbore Scores'!F26</f>
        <v>5</v>
      </c>
      <c r="F30" s="65">
        <f>'Men''s Smallbore Scores'!L26</f>
        <v>583</v>
      </c>
      <c r="I30" s="12">
        <v>13</v>
      </c>
      <c r="J30" s="11" t="str">
        <f>IF('Women''s Smallbore Scores'!D23="","",'Women''s Smallbore Scores'!D23)</f>
        <v>Karlie Lynn</v>
      </c>
      <c r="K30" s="11"/>
      <c r="L30" s="9">
        <f>'Women''s Smallbore Scores'!F23</f>
        <v>3</v>
      </c>
      <c r="M30" s="65">
        <f>'Women''s Smallbore Scores'!L23</f>
        <v>585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578.6</v>
      </c>
      <c r="I31" s="12">
        <v>14</v>
      </c>
      <c r="J31" s="11" t="str">
        <f>IF('Women''s Smallbore Scores'!D22="","",'Women''s Smallbore Scores'!D22)</f>
        <v>Gracie Dinh</v>
      </c>
      <c r="K31" s="11"/>
      <c r="L31" s="9">
        <f>'Women''s Smallbore Scores'!F22</f>
        <v>1</v>
      </c>
      <c r="M31" s="65">
        <f>'Women''s Smallbore Scores'!L22</f>
        <v>584</v>
      </c>
    </row>
    <row r="32" spans="2:13" x14ac:dyDescent="0.35">
      <c r="B32" s="12">
        <v>15</v>
      </c>
      <c r="C32" s="11" t="str">
        <f>IF('Men''s Smallbore Scores'!D23="","",'Men''s Smallbore Scores'!D23)</f>
        <v>Lucas Kozeniesky</v>
      </c>
      <c r="D32" s="11"/>
      <c r="E32" s="9">
        <f>'Men''s Smallbore Scores'!F23</f>
        <v>5</v>
      </c>
      <c r="F32" s="65">
        <f>'Men''s Smallbore Scores'!L23</f>
        <v>575.20000000000005</v>
      </c>
      <c r="I32" s="12">
        <v>15</v>
      </c>
      <c r="J32" s="11" t="str">
        <f>IF('Women''s Smallbore Scores'!D25="","",'Women''s Smallbore Scores'!D25)</f>
        <v>Molly McGhin</v>
      </c>
      <c r="K32" s="11"/>
      <c r="L32" s="9">
        <f>'Women''s Smallbore Scores'!F25</f>
        <v>3</v>
      </c>
      <c r="M32" s="65">
        <f>'Women''s Smallbore Scores'!L25</f>
        <v>583</v>
      </c>
    </row>
    <row r="33" spans="2:13" x14ac:dyDescent="0.35">
      <c r="B33" s="12">
        <v>16</v>
      </c>
      <c r="C33" s="11" t="str">
        <f>IF('Men''s Smallbore Scores'!D15="","",'Men''s Smallbore Scores'!D15)</f>
        <v>Gavin Barnick</v>
      </c>
      <c r="D33" s="11"/>
      <c r="E33" s="9">
        <f>'Men''s Smallbore Scores'!F15</f>
        <v>3</v>
      </c>
      <c r="F33" s="65">
        <f>'Men''s Smallbore Scores'!L15</f>
        <v>588.33333333333337</v>
      </c>
      <c r="I33" s="12">
        <v>16</v>
      </c>
      <c r="J33" s="11" t="str">
        <f>IF('Women''s Smallbore Scores'!D36="","",'Women''s Smallbore Scores'!D36)</f>
        <v>Gabriella Zych</v>
      </c>
      <c r="K33" s="11"/>
      <c r="L33" s="9">
        <f>'Women''s Smallbore Scores'!F36</f>
        <v>3</v>
      </c>
      <c r="M33" s="65">
        <f>'Women''s Smallbore Scores'!L36</f>
        <v>582.33333333333337</v>
      </c>
    </row>
    <row r="34" spans="2:13" x14ac:dyDescent="0.35">
      <c r="B34" s="12">
        <v>17</v>
      </c>
      <c r="C34" s="11" t="str">
        <f>IF('Men''s Smallbore Scores'!D29="","",'Men''s Smallbore Scores'!D29)</f>
        <v>Matt Sanchez</v>
      </c>
      <c r="D34" s="11"/>
      <c r="E34" s="9">
        <f>'Men''s Smallbore Scores'!F29</f>
        <v>3</v>
      </c>
      <c r="F34" s="65">
        <f>'Men''s Smallbore Scores'!L29</f>
        <v>587.66666666666663</v>
      </c>
      <c r="I34" s="12">
        <v>17</v>
      </c>
      <c r="J34" s="11" t="str">
        <f>IF('Women''s Smallbore Scores'!D15="","",'Women''s Smallbore Scores'!D15)</f>
        <v>Sarah Beard</v>
      </c>
      <c r="K34" s="11"/>
      <c r="L34" s="9">
        <f>'Women''s Smallbore Scores'!F15</f>
        <v>3</v>
      </c>
      <c r="M34" s="65">
        <f>'Women''s Smallbore Scores'!L15</f>
        <v>582</v>
      </c>
    </row>
    <row r="35" spans="2:13" x14ac:dyDescent="0.35">
      <c r="B35" s="12">
        <v>18</v>
      </c>
      <c r="C35" s="11" t="str">
        <f>IF('Men''s Smallbore Scores'!D14="","",'Men''s Smallbore Scores'!D14)</f>
        <v>Samuel Adkins</v>
      </c>
      <c r="D35" s="11"/>
      <c r="E35" s="9">
        <f>'Men''s Smallbore Scores'!F14</f>
        <v>2</v>
      </c>
      <c r="F35" s="65">
        <f>'Men''s Smallbore Scores'!L14</f>
        <v>587</v>
      </c>
      <c r="I35" s="12">
        <v>18</v>
      </c>
      <c r="J35" s="11" t="str">
        <f>IF('Women''s Smallbore Scores'!D17="","",'Women''s Smallbore Scores'!D17)</f>
        <v>Camryn Camp</v>
      </c>
      <c r="K35" s="11"/>
      <c r="L35" s="9">
        <f>'Women''s Smallbore Scores'!F17</f>
        <v>2</v>
      </c>
      <c r="M35" s="65">
        <f>'Women''s Smallbore Scores'!L17</f>
        <v>580.5</v>
      </c>
    </row>
    <row r="36" spans="2:13" x14ac:dyDescent="0.35">
      <c r="B36" s="12">
        <v>19</v>
      </c>
      <c r="C36" s="11" t="str">
        <f>IF('Men''s Smallbore Scores'!D30="","",'Men''s Smallbore Scores'!D30)</f>
        <v>Tim Sherry</v>
      </c>
      <c r="D36" s="11"/>
      <c r="E36" s="9">
        <f>'Men''s Smallbore Scores'!F30</f>
        <v>4</v>
      </c>
      <c r="F36" s="65">
        <f>'Men''s Smallbore Scores'!L30</f>
        <v>586.75</v>
      </c>
      <c r="I36" s="12">
        <v>19</v>
      </c>
      <c r="J36" s="11" t="str">
        <f>IF('Women''s Smallbore Scores'!D19="","",'Women''s Smallbore Scores'!D19)</f>
        <v>Kelsey Dardas</v>
      </c>
      <c r="K36" s="11"/>
      <c r="L36" s="9">
        <f>'Women''s Smallbore Scores'!F19</f>
        <v>4</v>
      </c>
      <c r="M36" s="65">
        <f>'Women''s Smallbore Scores'!L19</f>
        <v>574</v>
      </c>
    </row>
    <row r="37" spans="2:13" x14ac:dyDescent="0.35">
      <c r="B37" s="12">
        <v>20</v>
      </c>
      <c r="C37" s="11" t="str">
        <f>IF('Men''s Smallbore Scores'!D18="","",'Men''s Smallbore Scores'!D18)</f>
        <v>Jason Dardas</v>
      </c>
      <c r="D37" s="11"/>
      <c r="E37" s="9">
        <f>'Men''s Smallbore Scores'!F18</f>
        <v>4</v>
      </c>
      <c r="F37" s="65">
        <f>'Men''s Smallbore Scores'!L18</f>
        <v>581.5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571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C18:G19">
    <sortCondition ref="G18:G19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5" priority="9" stopIfTrue="1">
      <formula>AND($B18&lt;=5,$F18&gt;=$E$11)</formula>
    </cfRule>
    <cfRule type="expression" dxfId="34" priority="10">
      <formula>AND($F18&gt;=$E$12,$F18&lt;$E$11)</formula>
    </cfRule>
  </conditionalFormatting>
  <conditionalFormatting sqref="C18:F51">
    <cfRule type="expression" dxfId="33" priority="6" stopIfTrue="1">
      <formula>$F18=""</formula>
    </cfRule>
    <cfRule type="expression" dxfId="32" priority="7" stopIfTrue="1">
      <formula>$E18&lt;5</formula>
    </cfRule>
    <cfRule type="expression" dxfId="31" priority="8" stopIfTrue="1">
      <formula>$F18&lt;$E$12</formula>
    </cfRule>
  </conditionalFormatting>
  <conditionalFormatting sqref="J18:M74">
    <cfRule type="expression" dxfId="30" priority="4" stopIfTrue="1">
      <formula>AND($I18&lt;=5,$M18&gt;=$L$11)</formula>
    </cfRule>
    <cfRule type="expression" dxfId="29" priority="5">
      <formula>AND($M18&gt;=$L$12,$M18&lt;$L$11)</formula>
    </cfRule>
  </conditionalFormatting>
  <conditionalFormatting sqref="J18:M74">
    <cfRule type="expression" dxfId="28" priority="1" stopIfTrue="1">
      <formula>$M18=""</formula>
    </cfRule>
    <cfRule type="expression" dxfId="27" priority="2" stopIfTrue="1">
      <formula>$L18&lt;5</formula>
    </cfRule>
    <cfRule type="expression" dxfId="26" priority="3" stopIfTrue="1">
      <formula>$M18&lt;$L$12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184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146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13" t="str">
        <f>'Smallbore Ranking'!C18</f>
        <v>Ivan Roe</v>
      </c>
      <c r="N18" s="114"/>
      <c r="O18" s="76">
        <f>'Smallbore Ranking'!F18</f>
        <v>591.79999999999995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630.74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15" t="str">
        <f>'Smallbore Ranking'!C19</f>
        <v>Jared Eddy</v>
      </c>
      <c r="N19" s="116"/>
      <c r="O19" s="68">
        <f>'Smallbore Ranking'!F19</f>
        <v>591.79999999999995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591.20000000000005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590.4</v>
      </c>
    </row>
    <row r="21" spans="2:20" x14ac:dyDescent="0.35">
      <c r="B21" s="45">
        <v>4</v>
      </c>
      <c r="C21" s="115" t="str">
        <f>'Air Rifle Ranking'!C21</f>
        <v>Rylan Kissell</v>
      </c>
      <c r="D21" s="116"/>
      <c r="E21" s="68">
        <f>'Air Rifle Ranking'!F21</f>
        <v>629.88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Braden Peiser</v>
      </c>
      <c r="N21" s="124"/>
      <c r="O21" s="88">
        <f>'Smallbore Ranking'!F21</f>
        <v>589.20000000000005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7" t="str">
        <f>'Air Rifle Ranking'!C22</f>
        <v>Gavin Barnick</v>
      </c>
      <c r="D22" s="118"/>
      <c r="E22" s="67">
        <f>'Air Rifle Ranking'!F22</f>
        <v>629.86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7" t="str">
        <f>'Smallbore Ranking'!C22</f>
        <v>Patrick Sunderman</v>
      </c>
      <c r="N22" s="118"/>
      <c r="O22" s="67">
        <f>'Smallbore Ranking'!F22</f>
        <v>588.79999999999995</v>
      </c>
      <c r="Q22" s="45">
        <v>5</v>
      </c>
      <c r="R22" s="111" t="str">
        <f>'Smallbore Ranking'!J22</f>
        <v>Ashlyn Blake</v>
      </c>
      <c r="S22" s="111"/>
      <c r="T22" s="67">
        <f>'Smallbore Ranking'!M22</f>
        <v>585.4</v>
      </c>
    </row>
    <row r="23" spans="2:20" x14ac:dyDescent="0.35">
      <c r="B23" s="93">
        <v>6</v>
      </c>
      <c r="C23" s="121" t="str">
        <f>'Air Rifle Ranking'!C23</f>
        <v>Griffin Lake</v>
      </c>
      <c r="D23" s="122"/>
      <c r="E23" s="94">
        <f>'Air Rifle Ranking'!F23</f>
        <v>628.9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588.20000000000005</v>
      </c>
      <c r="Q23" s="45">
        <v>6</v>
      </c>
      <c r="R23" s="111" t="str">
        <f>'Smallbore Ranking'!J23</f>
        <v>Ali Weisz</v>
      </c>
      <c r="S23" s="111"/>
      <c r="T23" s="67">
        <f>'Smallbore Ranking'!M23</f>
        <v>585.4</v>
      </c>
    </row>
    <row r="24" spans="2:20" x14ac:dyDescent="0.35">
      <c r="B24" s="45">
        <v>7</v>
      </c>
      <c r="C24" s="117" t="str">
        <f>'Air Rifle Ranking'!C24</f>
        <v>Ivan Roe</v>
      </c>
      <c r="D24" s="118"/>
      <c r="E24" s="67">
        <f>'Air Rifle Ranking'!F24</f>
        <v>628.58000000000015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Griffin Lake</v>
      </c>
      <c r="N24" s="116"/>
      <c r="O24" s="68">
        <f>'Smallbore Ranking'!F24</f>
        <v>587.6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7" t="str">
        <f>'Air Rifle Ranking'!C25</f>
        <v>Tim Sherry</v>
      </c>
      <c r="D25" s="118"/>
      <c r="E25" s="67">
        <f>'Air Rifle Ranking'!F25</f>
        <v>628.1400000000001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626.76</v>
      </c>
      <c r="L25" s="45">
        <v>8</v>
      </c>
      <c r="M25" s="111" t="str">
        <f>'Smallbore Ranking'!C25</f>
        <v>Jared Desrosiers</v>
      </c>
      <c r="N25" s="111"/>
      <c r="O25" s="67">
        <f>'Smallbore Ranking'!F25</f>
        <v>585.4</v>
      </c>
      <c r="Q25" s="45">
        <v>8</v>
      </c>
      <c r="R25" s="111" t="str">
        <f>'Smallbore Ranking'!J25</f>
        <v>Elizabeth Probst</v>
      </c>
      <c r="S25" s="111"/>
      <c r="T25" s="67">
        <f>'Smallbore Ranking'!M25</f>
        <v>584</v>
      </c>
    </row>
    <row r="26" spans="2:20" x14ac:dyDescent="0.35">
      <c r="B26" s="45">
        <v>9</v>
      </c>
      <c r="C26" s="117" t="str">
        <f>'Air Rifle Ranking'!C26</f>
        <v>Jared Eddy</v>
      </c>
      <c r="D26" s="118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626.70000000000005</v>
      </c>
      <c r="L26" s="45">
        <v>9</v>
      </c>
      <c r="M26" s="111" t="str">
        <f>'Smallbore Ranking'!C26</f>
        <v>Rylan Kissell</v>
      </c>
      <c r="N26" s="111"/>
      <c r="O26" s="67">
        <f>'Smallbore Ranking'!F26</f>
        <v>584.79999999999995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583.20000000000005</v>
      </c>
    </row>
    <row r="27" spans="2:20" x14ac:dyDescent="0.35">
      <c r="B27" s="86">
        <v>10</v>
      </c>
      <c r="C27" s="119" t="str">
        <f>'Air Rifle Ranking'!C27</f>
        <v>Levi Clark</v>
      </c>
      <c r="D27" s="120"/>
      <c r="E27" s="87">
        <f>'Air Rifle Ranking'!F27</f>
        <v>627.5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Brandon Muske</v>
      </c>
      <c r="N27" s="111"/>
      <c r="O27" s="67">
        <f>'Smallbore Ranking'!F27</f>
        <v>584.4</v>
      </c>
      <c r="Q27" s="45">
        <v>10</v>
      </c>
      <c r="R27" s="111" t="str">
        <f>'Smallbore Ranking'!J27</f>
        <v>Elijah Spencer</v>
      </c>
      <c r="S27" s="111"/>
      <c r="T27" s="67">
        <f>'Smallbore Ranking'!M27</f>
        <v>576</v>
      </c>
    </row>
    <row r="28" spans="2:20" x14ac:dyDescent="0.35">
      <c r="B28" s="86">
        <v>11</v>
      </c>
      <c r="C28" s="119" t="str">
        <f>'Air Rifle Ranking'!C28</f>
        <v>Brandon Muske</v>
      </c>
      <c r="D28" s="120"/>
      <c r="E28" s="87">
        <f>'Air Rifle Ranking'!F28</f>
        <v>627.48000000000013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Jacob Wisman</v>
      </c>
      <c r="N28" s="111"/>
      <c r="O28" s="67">
        <f>'Smallbore Ranking'!F28</f>
        <v>584</v>
      </c>
      <c r="Q28" s="45">
        <v>11</v>
      </c>
      <c r="R28" s="111" t="str">
        <f>'Smallbore Ranking'!J28</f>
        <v>Elizabeth Schmeltzer</v>
      </c>
      <c r="S28" s="111"/>
      <c r="T28" s="67">
        <f>'Smallbore Ranking'!M28</f>
        <v>575.79999999999995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Tyler Wee</v>
      </c>
      <c r="N29" s="111"/>
      <c r="O29" s="67">
        <f>'Smallbore Ranking'!F29</f>
        <v>583.20000000000005</v>
      </c>
      <c r="Q29" s="45">
        <v>12</v>
      </c>
      <c r="R29" s="111" t="str">
        <f>'Smallbore Ranking'!J29</f>
        <v>Danjela De Jesus</v>
      </c>
      <c r="S29" s="111"/>
      <c r="T29" s="67">
        <f>'Smallbore Ranking'!M29</f>
        <v>570.6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Jack Ogoreuc</v>
      </c>
      <c r="N30" s="111"/>
      <c r="O30" s="67">
        <f>'Smallbore Ranking'!F30</f>
        <v>583</v>
      </c>
      <c r="Q30" s="45">
        <v>13</v>
      </c>
      <c r="R30" s="111" t="str">
        <f>'Smallbore Ranking'!J30</f>
        <v>Karlie Lynn</v>
      </c>
      <c r="S30" s="111"/>
      <c r="T30" s="67">
        <f>'Smallbore Ranking'!M30</f>
        <v>585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578.6</v>
      </c>
      <c r="Q31" s="45">
        <v>14</v>
      </c>
      <c r="R31" s="111" t="str">
        <f>'Smallbore Ranking'!J31</f>
        <v>Gracie Dinh</v>
      </c>
      <c r="S31" s="111"/>
      <c r="T31" s="67">
        <f>'Smallbore Ranking'!M31</f>
        <v>584</v>
      </c>
    </row>
    <row r="32" spans="2:20" x14ac:dyDescent="0.35">
      <c r="B32" s="45">
        <v>15</v>
      </c>
      <c r="C32" s="117" t="str">
        <f>'Air Rifle Ranking'!C32</f>
        <v>Jack Ogoreuc</v>
      </c>
      <c r="D32" s="118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Lucas Kozeniesky</v>
      </c>
      <c r="N32" s="111"/>
      <c r="O32" s="67">
        <f>'Smallbore Ranking'!F32</f>
        <v>575.20000000000005</v>
      </c>
      <c r="Q32" s="45">
        <v>15</v>
      </c>
      <c r="R32" s="111" t="str">
        <f>'Smallbore Ranking'!J32</f>
        <v>Molly McGhin</v>
      </c>
      <c r="S32" s="111"/>
      <c r="T32" s="67">
        <f>'Smallbore Ranking'!M32</f>
        <v>583</v>
      </c>
    </row>
    <row r="33" spans="2:20" x14ac:dyDescent="0.35">
      <c r="B33" s="45">
        <v>16</v>
      </c>
      <c r="C33" s="117" t="str">
        <f>'Air Rifle Ranking'!C33</f>
        <v>Jared Desrosiers</v>
      </c>
      <c r="D33" s="118"/>
      <c r="E33" s="67">
        <f>'Air Rifle Ranking'!F33</f>
        <v>622.88000000000011</v>
      </c>
      <c r="G33" s="45">
        <v>16</v>
      </c>
      <c r="H33" s="111" t="str">
        <f>'Air Rifle Ranking'!J33</f>
        <v>Gracie Dinh</v>
      </c>
      <c r="I33" s="111"/>
      <c r="J33" s="67">
        <f>'Air Rifle Ranking'!M33</f>
        <v>624.06000000000006</v>
      </c>
      <c r="L33" s="45">
        <v>16</v>
      </c>
      <c r="M33" s="111" t="str">
        <f>'Smallbore Ranking'!C33</f>
        <v>Gavin Barnick</v>
      </c>
      <c r="N33" s="111"/>
      <c r="O33" s="67">
        <f>'Smallbore Ranking'!F33</f>
        <v>588.33333333333337</v>
      </c>
      <c r="Q33" s="45">
        <v>16</v>
      </c>
      <c r="R33" s="111" t="str">
        <f>'Smallbore Ranking'!J33</f>
        <v>Gabriella Zych</v>
      </c>
      <c r="S33" s="111"/>
      <c r="T33" s="67">
        <f>'Smallbore Ranking'!M33</f>
        <v>582.33333333333337</v>
      </c>
    </row>
    <row r="34" spans="2:20" x14ac:dyDescent="0.35">
      <c r="B34" s="45">
        <v>17</v>
      </c>
      <c r="C34" s="117" t="str">
        <f>'Air Rifle Ranking'!C34</f>
        <v>Dan Schanebrook</v>
      </c>
      <c r="D34" s="118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623.78</v>
      </c>
      <c r="L34" s="45">
        <v>17</v>
      </c>
      <c r="M34" s="111" t="str">
        <f>'Smallbore Ranking'!C34</f>
        <v>Matt Sanchez</v>
      </c>
      <c r="N34" s="111"/>
      <c r="O34" s="67">
        <f>'Smallbore Ranking'!F34</f>
        <v>587.66666666666663</v>
      </c>
      <c r="Q34" s="45">
        <v>17</v>
      </c>
      <c r="R34" s="111" t="str">
        <f>'Smallbore Ranking'!J34</f>
        <v>Sarah Beard</v>
      </c>
      <c r="S34" s="111"/>
      <c r="T34" s="67">
        <f>'Smallbore Ranking'!M34</f>
        <v>582</v>
      </c>
    </row>
    <row r="35" spans="2:20" x14ac:dyDescent="0.35">
      <c r="B35" s="45">
        <v>18</v>
      </c>
      <c r="C35" s="117" t="str">
        <f>'Air Rifle Ranking'!C35</f>
        <v>Chance Cover</v>
      </c>
      <c r="D35" s="118"/>
      <c r="E35" s="67">
        <f>'Air Rifle Ranking'!F35</f>
        <v>621.21999999999991</v>
      </c>
      <c r="G35" s="45">
        <v>18</v>
      </c>
      <c r="H35" s="111" t="str">
        <f>'Air Rifle Ranking'!J35</f>
        <v>Gabriela Zych</v>
      </c>
      <c r="I35" s="111"/>
      <c r="J35" s="67">
        <f>'Air Rifle Ranking'!M35</f>
        <v>623.66000000000008</v>
      </c>
      <c r="L35" s="45">
        <v>18</v>
      </c>
      <c r="M35" s="111" t="str">
        <f>'Smallbore Ranking'!C35</f>
        <v>Samuel Adkins</v>
      </c>
      <c r="N35" s="111"/>
      <c r="O35" s="67">
        <f>'Smallbore Ranking'!F35</f>
        <v>587</v>
      </c>
      <c r="Q35" s="45">
        <v>18</v>
      </c>
      <c r="R35" s="111" t="str">
        <f>'Smallbore Ranking'!J35</f>
        <v>Camryn Camp</v>
      </c>
      <c r="S35" s="111"/>
      <c r="T35" s="67">
        <f>'Smallbore Ranking'!M35</f>
        <v>580.5</v>
      </c>
    </row>
    <row r="36" spans="2:20" x14ac:dyDescent="0.35">
      <c r="B36" s="45">
        <v>19</v>
      </c>
      <c r="C36" s="117" t="str">
        <f>'Air Rifle Ranking'!C36</f>
        <v>Matt Sanchez</v>
      </c>
      <c r="D36" s="118"/>
      <c r="E36" s="67">
        <f>'Air Rifle Ranking'!F36</f>
        <v>621</v>
      </c>
      <c r="G36" s="45">
        <v>19</v>
      </c>
      <c r="H36" s="111" t="str">
        <f>'Air Rifle Ranking'!J36</f>
        <v>Addy Burrow</v>
      </c>
      <c r="I36" s="111"/>
      <c r="J36" s="67">
        <f>'Air Rifle Ranking'!M36</f>
        <v>623.37999999999988</v>
      </c>
      <c r="L36" s="45">
        <v>19</v>
      </c>
      <c r="M36" s="111" t="str">
        <f>'Smallbore Ranking'!C36</f>
        <v>Tim Sherry</v>
      </c>
      <c r="N36" s="111"/>
      <c r="O36" s="67">
        <f>'Smallbore Ranking'!F36</f>
        <v>586.75</v>
      </c>
      <c r="Q36" s="45">
        <v>19</v>
      </c>
      <c r="R36" s="111" t="str">
        <f>'Smallbore Ranking'!J36</f>
        <v>Kelsey Dardas</v>
      </c>
      <c r="S36" s="111"/>
      <c r="T36" s="67">
        <f>'Smallbore Ranking'!M36</f>
        <v>574</v>
      </c>
    </row>
    <row r="37" spans="2:20" x14ac:dyDescent="0.35">
      <c r="B37" s="45">
        <v>20</v>
      </c>
      <c r="C37" s="117" t="str">
        <f>'Air Rifle Ranking'!C37</f>
        <v>Teagan Perkowski</v>
      </c>
      <c r="D37" s="118"/>
      <c r="E37" s="67">
        <f>'Air Rifle Ranking'!F37</f>
        <v>625.9</v>
      </c>
      <c r="G37" s="45">
        <v>20</v>
      </c>
      <c r="H37" s="111" t="str">
        <f>'Air Rifle Ranking'!J37</f>
        <v>Elisa Boozer</v>
      </c>
      <c r="I37" s="111"/>
      <c r="J37" s="67">
        <f>'Air Rifle Ranking'!M37</f>
        <v>622.16</v>
      </c>
      <c r="L37" s="45">
        <v>20</v>
      </c>
      <c r="M37" s="111" t="str">
        <f>'Smallbore Ranking'!C37</f>
        <v>Jason Dardas</v>
      </c>
      <c r="N37" s="111"/>
      <c r="O37" s="67">
        <f>'Smallbore Ranking'!F37</f>
        <v>581.5</v>
      </c>
      <c r="Q37" s="45">
        <v>20</v>
      </c>
      <c r="R37" s="111" t="str">
        <f>'Smallbore Ranking'!J37</f>
        <v>Isabella Baldwin</v>
      </c>
      <c r="S37" s="111"/>
      <c r="T37" s="67">
        <f>'Smallbore Ranking'!M37</f>
        <v>571</v>
      </c>
    </row>
    <row r="38" spans="2:20" x14ac:dyDescent="0.35">
      <c r="B38" s="45">
        <v>21</v>
      </c>
      <c r="C38" s="117" t="str">
        <f>'Air Rifle Ranking'!C38</f>
        <v>Sam Adkins</v>
      </c>
      <c r="D38" s="118"/>
      <c r="E38" s="67">
        <f>'Air Rifle Ranking'!F38</f>
        <v>624.19999999999993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7" t="str">
        <f>'Air Rifle Ranking'!C39</f>
        <v>John Blanton</v>
      </c>
      <c r="D39" s="118"/>
      <c r="E39" s="67">
        <f>'Air Rifle Ranking'!F39</f>
        <v>623.6</v>
      </c>
      <c r="G39" s="45">
        <v>22</v>
      </c>
      <c r="H39" s="111" t="str">
        <f>'Air Rifle Ranking'!J39</f>
        <v>Maggie Palfrie</v>
      </c>
      <c r="I39" s="111"/>
      <c r="J39" s="67">
        <f>'Air Rifle Ranking'!M39</f>
        <v>620.5200000000001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7" t="str">
        <f>'Air Rifle Ranking'!C40</f>
        <v>Scott Patterson</v>
      </c>
      <c r="D40" s="118"/>
      <c r="E40" s="67">
        <f>'Air Rifle Ranking'!F40</f>
        <v>623.57500000000005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31" t="str">
        <f>'Smallbore Ranking'!J41</f>
        <v/>
      </c>
      <c r="S41" s="131"/>
      <c r="T41" s="68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Victoria Leppert</v>
      </c>
      <c r="I42" s="111"/>
      <c r="J42" s="67">
        <f>'Air Rifle Ranking'!M42</f>
        <v>628.79999999999995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Emma Rhode</v>
      </c>
      <c r="I43" s="111"/>
      <c r="J43" s="67">
        <f>'Air Rifle Ranking'!M43</f>
        <v>628.65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Carlee Valenta</v>
      </c>
      <c r="I44" s="111"/>
      <c r="J44" s="67">
        <f>'Air Rifle Ranking'!M44</f>
        <v>627.4666666666667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Lauren Hurley</v>
      </c>
      <c r="I45" s="111"/>
      <c r="J45" s="67">
        <f>'Air Rifle Ranking'!M45</f>
        <v>627.4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Natalie Perrin</v>
      </c>
      <c r="I46" s="111"/>
      <c r="J46" s="67">
        <f>'Air Rifle Ranking'!M46</f>
        <v>626.5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Bremen Butler</v>
      </c>
      <c r="I47" s="111"/>
      <c r="J47" s="67">
        <f>'Air Rifle Ranking'!M47</f>
        <v>625.85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Anne White</v>
      </c>
      <c r="I48" s="111"/>
      <c r="J48" s="67">
        <f>'Air Rifle Ranking'!M48</f>
        <v>625.79999999999995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Danjela DeJesus</v>
      </c>
      <c r="I49" s="111"/>
      <c r="J49" s="67">
        <f>'Air Rifle Ranking'!M49</f>
        <v>625.5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Gabrielle Ayers</v>
      </c>
      <c r="I50" s="111"/>
      <c r="J50" s="67">
        <f>'Air Rifle Ranking'!M50</f>
        <v>625.20000000000005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Rachael Charles</v>
      </c>
      <c r="I51" s="111"/>
      <c r="J51" s="67">
        <f>'Air Rifle Ranking'!M51</f>
        <v>624.76666666666665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Lily Wytko</v>
      </c>
      <c r="I52" s="111"/>
      <c r="J52" s="67">
        <f>'Air Rifle Ranking'!M52</f>
        <v>623.67499999999995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Kelsey Dardas</v>
      </c>
      <c r="I53" s="111"/>
      <c r="J53" s="67">
        <f>'Air Rifle Ranking'!M53</f>
        <v>623.16666666666663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Katlyn Sullivan</v>
      </c>
      <c r="I54" s="111"/>
      <c r="J54" s="67">
        <f>'Air Rifle Ranking'!M54</f>
        <v>622.9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Regan Diamond</v>
      </c>
      <c r="I55" s="111"/>
      <c r="J55" s="67">
        <f>'Air Rifle Ranking'!M55</f>
        <v>621.79999999999995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Caroline Martin</v>
      </c>
      <c r="I56" s="111"/>
      <c r="J56" s="67">
        <f>'Air Rifle Ranking'!M56</f>
        <v>621.65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Carley Seabrooke</v>
      </c>
      <c r="I57" s="111"/>
      <c r="J57" s="67">
        <f>'Air Rifle Ranking'!M57</f>
        <v>620.92499999999995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Hailey Singleton</v>
      </c>
      <c r="I58" s="111"/>
      <c r="J58" s="67">
        <f>'Air Rifle Ranking'!M58</f>
        <v>618.09999999999991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/>
      </c>
      <c r="I59" s="111"/>
      <c r="J59" s="67" t="str">
        <f>'Air Rifle Ranking'!M59</f>
        <v/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4:E27 B29:E57">
    <cfRule type="expression" dxfId="25" priority="18" stopIfTrue="1">
      <formula>$E18=""</formula>
    </cfRule>
    <cfRule type="expression" dxfId="22" priority="21" stopIfTrue="1">
      <formula>$E18&gt;=$D$11</formula>
    </cfRule>
    <cfRule type="expression" dxfId="21" priority="22">
      <formula>AND($E18&gt;=$D$12,$E18&lt;$D$11)</formula>
    </cfRule>
  </conditionalFormatting>
  <conditionalFormatting sqref="G18:J80">
    <cfRule type="expression" dxfId="20" priority="556" stopIfTrue="1">
      <formula>$J18=""</formula>
    </cfRule>
    <cfRule type="expression" dxfId="17" priority="559" stopIfTrue="1">
      <formula>AND($G18&lt;=5,$J18&gt;=$I$11)</formula>
    </cfRule>
    <cfRule type="expression" dxfId="16" priority="560">
      <formula>$J18&gt;=$I$12</formula>
    </cfRule>
  </conditionalFormatting>
  <conditionalFormatting sqref="L73">
    <cfRule type="expression" dxfId="15" priority="545">
      <formula>AND($J71&gt;=$I$12,$J71&lt;$I$11)</formula>
    </cfRule>
  </conditionalFormatting>
  <conditionalFormatting sqref="L18:O47">
    <cfRule type="expression" dxfId="14" priority="505" stopIfTrue="1">
      <formula>$O18=""</formula>
    </cfRule>
    <cfRule type="expression" dxfId="11" priority="508" stopIfTrue="1">
      <formula>$O18&gt;=$N$11</formula>
    </cfRule>
    <cfRule type="expression" dxfId="10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2025-05-13T21:24:44Z</dcterms:modified>
</cp:coreProperties>
</file>